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defaultThemeVersion="166925"/>
  <mc:AlternateContent xmlns:mc="http://schemas.openxmlformats.org/markup-compatibility/2006">
    <mc:Choice Requires="x15">
      <x15ac:absPath xmlns:x15ac="http://schemas.microsoft.com/office/spreadsheetml/2010/11/ac" url="https://d.docs.live.net/06f33e7ff53744d7/Documentos/2025/SBN-Bioeconomia-Skaphe/Entregables/Entregable 3/2) Nomaderables/3)Planificación/P6. Plandeaccion/"/>
    </mc:Choice>
  </mc:AlternateContent>
  <xr:revisionPtr revIDLastSave="720" documentId="13_ncr:1_{3814A868-B974-4E11-9E06-426D44C0BAE0}" xr6:coauthVersionLast="47" xr6:coauthVersionMax="47" xr10:uidLastSave="{7263E570-A373-4254-BE7C-966169BB8979}"/>
  <bookViews>
    <workbookView xWindow="-120" yWindow="-120" windowWidth="20730" windowHeight="11040" tabRatio="850" firstSheet="6" activeTab="6" xr2:uid="{00000000-000D-0000-FFFF-FFFF00000000}"/>
  </bookViews>
  <sheets>
    <sheet name="Portada" sheetId="5" r:id="rId1"/>
    <sheet name="Léame" sheetId="7" r:id="rId2"/>
    <sheet name="Actividades de PFNM" sheetId="10" r:id="rId3"/>
    <sheet name="Plan de acción" sheetId="1" r:id="rId4"/>
    <sheet name="Responsables" sheetId="6" r:id="rId5"/>
    <sheet name="$Preoperativa" sheetId="4" r:id="rId6"/>
    <sheet name="$Operativo" sheetId="3" r:id="rId7"/>
    <sheet name="$S&amp;E" sheetId="12" r:id="rId8"/>
  </sheets>
  <externalReferences>
    <externalReference r:id="rId9"/>
    <externalReference r:id="rId10"/>
    <externalReference r:id="rId11"/>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3" l="1"/>
  <c r="H12" i="3"/>
  <c r="H13" i="3"/>
  <c r="H14" i="3"/>
  <c r="G12" i="6"/>
  <c r="G11" i="6"/>
  <c r="G10" i="6"/>
  <c r="F55" i="3"/>
  <c r="F56" i="3"/>
  <c r="F57" i="3"/>
  <c r="F54" i="3"/>
  <c r="E53" i="3"/>
  <c r="F53" i="3" s="1"/>
  <c r="E52" i="3"/>
  <c r="F52" i="3" s="1"/>
  <c r="E51" i="3"/>
  <c r="F51" i="3" s="1"/>
  <c r="E50" i="3"/>
  <c r="F50" i="3" s="1"/>
  <c r="E49" i="3"/>
  <c r="F49" i="3" s="1"/>
  <c r="E47" i="3"/>
  <c r="F44" i="3" l="1"/>
  <c r="F45" i="3"/>
  <c r="F46" i="3"/>
  <c r="F47" i="3"/>
  <c r="F48" i="3"/>
  <c r="F43" i="3"/>
  <c r="H20" i="4"/>
  <c r="H5" i="3"/>
  <c r="H6" i="3"/>
  <c r="H7" i="3"/>
  <c r="H8" i="3"/>
  <c r="H9" i="3"/>
  <c r="H10" i="3"/>
  <c r="H11" i="3"/>
  <c r="H25" i="3"/>
  <c r="H19" i="3"/>
  <c r="H18" i="3"/>
  <c r="H24" i="3"/>
  <c r="H23" i="3"/>
  <c r="H22" i="3"/>
  <c r="H21" i="3"/>
  <c r="H20" i="3"/>
  <c r="H25" i="4"/>
  <c r="H12" i="4"/>
  <c r="H13" i="4"/>
  <c r="H7" i="4"/>
  <c r="G3" i="6"/>
  <c r="G6" i="6"/>
  <c r="G7" i="6"/>
  <c r="G8" i="6"/>
  <c r="G9" i="6"/>
  <c r="H16" i="3" l="1"/>
  <c r="H30" i="3"/>
  <c r="H31" i="3" l="1"/>
  <c r="H32" i="3" s="1"/>
  <c r="H33" i="3" s="1"/>
  <c r="H34" i="3" s="1"/>
  <c r="H35" i="3" s="1"/>
  <c r="G5" i="6"/>
  <c r="G4" i="6" l="1"/>
  <c r="H8" i="4"/>
  <c r="H9" i="4"/>
  <c r="H10" i="4"/>
  <c r="H11" i="4"/>
  <c r="H24" i="4" l="1"/>
  <c r="H23" i="4"/>
  <c r="H22" i="4"/>
  <c r="H21" i="4"/>
  <c r="H19" i="4"/>
  <c r="H18" i="4"/>
  <c r="H16" i="4"/>
  <c r="H31" i="4" l="1"/>
  <c r="H32" i="4" s="1"/>
  <c r="H33" i="4" l="1"/>
  <c r="H34" i="4" s="1"/>
  <c r="H35" i="4" l="1"/>
  <c r="H3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2" authorId="0" shapeId="0" xr:uid="{00000000-0006-0000-0400-000001000000}">
      <text>
        <r>
          <rPr>
            <b/>
            <sz val="9"/>
            <color indexed="81"/>
            <rFont val="Tahoma"/>
            <family val="2"/>
          </rPr>
          <t>Usuario:</t>
        </r>
        <r>
          <rPr>
            <sz val="9"/>
            <color indexed="81"/>
            <rFont val="Tahoma"/>
            <family val="2"/>
          </rPr>
          <t xml:space="preserve">
Tipo de personal: personas requeridas para la ejecución del proyecto ya sean calificadas, semicalificadas y no calificadas.
</t>
        </r>
      </text>
    </comment>
    <comment ref="C2" authorId="0" shapeId="0" xr:uid="{00000000-0006-0000-0400-000002000000}">
      <text>
        <r>
          <rPr>
            <b/>
            <sz val="9"/>
            <color indexed="81"/>
            <rFont val="Tahoma"/>
            <family val="2"/>
          </rPr>
          <t>Usuario:</t>
        </r>
        <r>
          <rPr>
            <sz val="9"/>
            <color indexed="81"/>
            <rFont val="Tahoma"/>
            <family val="2"/>
          </rPr>
          <t xml:space="preserve">
Cantidad: número de personas requeridas por tipo de personal, para el cumplimiento de los objetivos</t>
        </r>
      </text>
    </comment>
    <comment ref="E2" authorId="0" shapeId="0" xr:uid="{00000000-0006-0000-0400-000003000000}">
      <text>
        <r>
          <rPr>
            <b/>
            <sz val="9"/>
            <color indexed="81"/>
            <rFont val="Tahoma"/>
            <family val="2"/>
          </rPr>
          <t>Usuario:</t>
        </r>
        <r>
          <rPr>
            <sz val="9"/>
            <color indexed="81"/>
            <rFont val="Tahoma"/>
            <family val="2"/>
          </rPr>
          <t xml:space="preserve">
Tiempo: cantidad de tiempo en el que debe estar involucrado el equipo de trabajo (meses, semanas, días)
</t>
        </r>
      </text>
    </comment>
    <comment ref="G2" authorId="0" shapeId="0" xr:uid="{00000000-0006-0000-0400-000005000000}">
      <text>
        <r>
          <rPr>
            <b/>
            <sz val="9"/>
            <color indexed="81"/>
            <rFont val="Tahoma"/>
            <family val="2"/>
          </rPr>
          <t>Usuario:</t>
        </r>
        <r>
          <rPr>
            <sz val="9"/>
            <color indexed="81"/>
            <rFont val="Tahoma"/>
            <family val="2"/>
          </rPr>
          <t xml:space="preserve">
Para Obtener este valor, seguir fórmula de cálculo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C6" authorId="0" shapeId="0" xr:uid="{00000000-0006-0000-0500-000001000000}">
      <text>
        <r>
          <rPr>
            <b/>
            <sz val="9"/>
            <color rgb="FF000000"/>
            <rFont val="Tahoma"/>
            <family val="2"/>
          </rPr>
          <t>Usuario:</t>
        </r>
        <r>
          <rPr>
            <sz val="9"/>
            <color rgb="FF000000"/>
            <rFont val="Tahoma"/>
            <family val="2"/>
          </rPr>
          <t xml:space="preserve">
</t>
        </r>
        <r>
          <rPr>
            <sz val="9"/>
            <color rgb="FF000000"/>
            <rFont val="Tahoma"/>
            <family val="2"/>
          </rPr>
          <t>El tipo de personal están relacionadas y descritas en la pestaña de responsables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Gabriel Alejandro Guauque Diaz</author>
  </authors>
  <commentList>
    <comment ref="C4" authorId="0" shapeId="0" xr:uid="{12FCF957-7DED-48D3-B85A-0FEBACB0088B}">
      <text>
        <r>
          <rPr>
            <b/>
            <sz val="9"/>
            <color rgb="FF000000"/>
            <rFont val="Tahoma"/>
            <family val="2"/>
          </rPr>
          <t>Usuario:</t>
        </r>
        <r>
          <rPr>
            <sz val="9"/>
            <color rgb="FF000000"/>
            <rFont val="Tahoma"/>
            <family val="2"/>
          </rPr>
          <t xml:space="preserve">
</t>
        </r>
        <r>
          <rPr>
            <sz val="9"/>
            <color rgb="FF000000"/>
            <rFont val="Tahoma"/>
            <family val="2"/>
          </rPr>
          <t>El tipo de personal están relacionadas y descritas en la pestaña de responsables</t>
        </r>
      </text>
    </comment>
    <comment ref="D113" authorId="1" shapeId="0" xr:uid="{00000000-0006-0000-0600-000001000000}">
      <text>
        <r>
          <rPr>
            <b/>
            <sz val="9"/>
            <color indexed="81"/>
            <rFont val="Tahoma"/>
            <family val="2"/>
          </rPr>
          <t>German Romero Quintero:</t>
        </r>
        <r>
          <rPr>
            <sz val="9"/>
            <color indexed="81"/>
            <rFont val="Tahoma"/>
            <family val="2"/>
          </rPr>
          <t xml:space="preserve">
Hacer un análisis por unidad geomorfológica, se pueden guiar por el mapa de unidades de suelo que tiene el IGAC en su geoportal, o guiarse por criterios técnicos geomorfológicos.</t>
        </r>
      </text>
    </comment>
  </commentList>
</comments>
</file>

<file path=xl/sharedStrings.xml><?xml version="1.0" encoding="utf-8"?>
<sst xmlns="http://schemas.openxmlformats.org/spreadsheetml/2006/main" count="288" uniqueCount="211">
  <si>
    <t>Versión 1</t>
  </si>
  <si>
    <t>REDCRE, 2022</t>
  </si>
  <si>
    <t>Versión 2</t>
  </si>
  <si>
    <t>Ejemplo adaptado por: Corporación Biocomercio Sostenible, Skaphe, 2025</t>
  </si>
  <si>
    <t>Instrucciones</t>
  </si>
  <si>
    <r>
      <t xml:space="preserve">En este instrumento se presenta una guía práctica para la organización y proyección de todas las actividades: preoperativas, operativas, de mantenimiento, monitoreo y evaluación de proyectos de </t>
    </r>
    <r>
      <rPr>
        <sz val="14"/>
        <rFont val="Tahoma"/>
        <family val="2"/>
      </rPr>
      <t>SbN;</t>
    </r>
    <r>
      <rPr>
        <sz val="14"/>
        <color theme="1"/>
        <rFont val="Tahoma"/>
        <family val="2"/>
      </rPr>
      <t xml:space="preserve"> se especifican los costos, plan de compras y responsables. Los costos son de referencia y deberán ser actualizados al momento de la planeación presupuestal real</t>
    </r>
  </si>
  <si>
    <t>Fase 1. Preoperativa</t>
  </si>
  <si>
    <t>En la fase preoperativa se organizan y proyectan actividades de factibilidad, consulta, caracterización y análisis, entre otras, que contribuyen con el la identificación de la problemática y el conocimiento del sitio donde se implementarán las estrategias y técnicas específicas de la SbN. Cabe aclarar que las costos son de referencia y deberan ser actualizados cada vez que se haga una planeación presupuestal del proyecto</t>
  </si>
  <si>
    <t>Fase 2. Operativa</t>
  </si>
  <si>
    <t>La fase operativa inicia una vez se han firmado los acuerdos de conservación con las partes interesadas e incluye el desarrollo de las estrategias técnicas y financieras propias de proyectos de SbN.</t>
  </si>
  <si>
    <t>Fase 3. Mantenimiento y monitoreo</t>
  </si>
  <si>
    <t>La fase de mantenimiento y monitoreo se contempla una vez se haya culminado la etapa de implementación y tiene en cuenta las actividades de inspección, control y manejo de los arreglos, estrategias o intervenciones que integran los proyectos de SbN.</t>
  </si>
  <si>
    <t>Plan de acción</t>
  </si>
  <si>
    <t>La construcción de un plan de acción se realiza con la intención de marcar el rumbo deseado dentro del desarrollo de un proyecto, asociado a proyectos de SbN. Para ello, se deben concretar las actividades necesarias para organizar los trabajo de manera que aumenten los rendimientos y se reduzcan los costos y el esfuerzo. Se propone incluir dentro del plan de acción: hitos, cronograma, responsables y presupuesto</t>
  </si>
  <si>
    <t>Ver Plan de acción</t>
  </si>
  <si>
    <t>Hitos</t>
  </si>
  <si>
    <t>Momento específico que se usa para medir el progreso de un proyecto hasta su objetivo final. Pueden estar formulados a través de indicadores, preguntas orientadoras, listas de chequeo o fechas de inicio, finalización o presentación de resultados</t>
  </si>
  <si>
    <t>Responsables</t>
  </si>
  <si>
    <t>Los responsables de un proyecto de SbN son el equipo de trabajo o personal vinculado a este. Para efectos presupuestales debe incluirse variables como:
Tipo de personal: personas requeridas para la ejecución del proyecto ya sean calificadas, semicalificadas y no calificadas
Cantidad: número de personas requeridas por tipo de personal, para el cumplimiento de los objetivos
Tiempo: cantidad de tiempo en el que debe estar involucrado el equipo de trabajo (meses, semanas, días)
Dedicación: porcentaje de tiempo al que debe estar vinculado el personal  al proyecto
Nota: en el encabezado de las columnas se presentan notas aclaratorias para el diligenciado del formato</t>
  </si>
  <si>
    <t>Ver responsables</t>
  </si>
  <si>
    <t>Fecha de entrega y temporalidad</t>
  </si>
  <si>
    <t>Dentro del plan de acción se incluye la columna de fechas, haciendo referencia a cronogramas proyectados para el cumplimiento de la actividad, que a su vez están asociadas a un lapso de tiempo, de corto, mediano y largo plazo (columna de temporalidad)</t>
  </si>
  <si>
    <t>Ver temporalidad</t>
  </si>
  <si>
    <t>Presupuesto</t>
  </si>
  <si>
    <r>
      <t xml:space="preserve">El presupuesto hace referencia a los costos proyectados para el desarrollo del proyecto, incluye:
</t>
    </r>
    <r>
      <rPr>
        <b/>
        <sz val="14"/>
        <color theme="1"/>
        <rFont val="Tahoma"/>
        <family val="2"/>
      </rPr>
      <t xml:space="preserve">Costos de personal: </t>
    </r>
    <r>
      <rPr>
        <sz val="14"/>
        <color theme="1"/>
        <rFont val="Tahoma"/>
        <family val="2"/>
      </rPr>
      <t xml:space="preserve">incluye salarios y prestaciones sociales, en este ítem se debe diferenciar el tipo de contratación: contrato laboral o prestación de servicios
</t>
    </r>
    <r>
      <rPr>
        <b/>
        <sz val="14"/>
        <color theme="1"/>
        <rFont val="Tahoma"/>
        <family val="2"/>
      </rPr>
      <t xml:space="preserve">Costos directos: </t>
    </r>
    <r>
      <rPr>
        <sz val="14"/>
        <color theme="1"/>
        <rFont val="Tahoma"/>
        <family val="2"/>
      </rPr>
      <t xml:space="preserve">se asocian a recursos financieros que se preveen usar en la ejecución de las actividades del proyecto. Deben incluir gastos de viaje, transporte, materiales, equipos, insumos, dotación
Costos imprevistos: se asocian a contingencias del proyecto y pueden incluirse dentro A.I.U como un porcentaje
</t>
    </r>
    <r>
      <rPr>
        <b/>
        <sz val="14"/>
        <color theme="1"/>
        <rFont val="Tahoma"/>
        <family val="2"/>
      </rPr>
      <t xml:space="preserve">A.I.U: </t>
    </r>
    <r>
      <rPr>
        <sz val="14"/>
        <color theme="1"/>
        <rFont val="Tahoma"/>
        <family val="2"/>
      </rPr>
      <t xml:space="preserve">corresponde con los costos proyectados, para la administración, imprevistos y utilidades
Impuestos: gravámenes proyectados dentro de la ejecución del proyecto
</t>
    </r>
  </si>
  <si>
    <t>Se presenta un formato a manera de ejemplo para la construcción de un presupuesto pre-operativo</t>
  </si>
  <si>
    <t>Ver presupuestos preoperativo</t>
  </si>
  <si>
    <t>Se presentan ejemplos de presupuestos para la implementación de algunas estrategias y técnicas de la SbN</t>
  </si>
  <si>
    <t>Ver presupuestos operativo</t>
  </si>
  <si>
    <t>Se presenta un formato a manera de ejemplo para la construcción de un presupuesto de mantenimiento, contempla en general, mano de obra e insumos, además, en este ítem es indispensable establecer desde la fase pre operativa la frecuencia anual y a lo largo del desarrollo del proyecto</t>
  </si>
  <si>
    <t>Ver presupuesto de mantenimiento</t>
  </si>
  <si>
    <t>Se presenta un formato a manera de ejemplo para la construcción de un presupuesto de seguimiento y evaluación: en este presupuesto se debe considerar equipo técnico y el tiempo y recursos necesarios para el procediendo de la información</t>
  </si>
  <si>
    <t>Ver presupuesto de S&amp;E</t>
  </si>
  <si>
    <t>Plan de compras</t>
  </si>
  <si>
    <t>El plan de compras es una herramienta que permite definir las necesidades de insumos (bienes, servicios y obras) para un período de actividades; además, se constituye un elemento que está integrado al presupuesto, al sistema contable – financiero, y al plan de acción del proyecto. Tenga presente, contactar y comparar proveedores y conseguir un trato igualitario con ellos</t>
  </si>
  <si>
    <t>Ver Plan de compras</t>
  </si>
  <si>
    <t>Regresar a instructivo</t>
  </si>
  <si>
    <t>Componente</t>
  </si>
  <si>
    <t>Corto Plazo (0- 1 año)</t>
  </si>
  <si>
    <t>Mediano Plazo (1– 2 años)</t>
  </si>
  <si>
    <t>Largo Plazo (≥ 3 años)</t>
  </si>
  <si>
    <t>Técnico</t>
  </si>
  <si>
    <t>Definir el PFNM a trabajar.
Realizar inventario de PFNM en el territorio: especies, abundancia, fenología, estado de regeneración; mapear área de bosque, zonificar según aptitud para aprovechamiento, conservación, restauración.
Determinar si existe protocolo de aprovechamiento aprobado para la especie.
Documentar la forma en que se está haciendo uso del PFNM actualmente por la comunidad.
Elaborar el “Plan de Manejo de PFNM” (PM-PFNM) que incluya objetivos claros, ciclos de aprovechamiento, protocolos de recolección, criterios de exclusión/rotación, adoptando los protocolos existentes o elaborando estudio técnico si aplica.
Capacitar a la comunidad en prácticas de recolección sostenible, post-cosecha, transformación, monitoreo, registro de datos y trazabilidad.</t>
  </si>
  <si>
    <t>Ejecución de recolección piloto conforme a protocolos.
Instalación de estaciones de monitoreo (transectos, parcelas) para evaluar regeneración, producción e impacto.
Monitoreo continuo: producción de PFNM, estado de los bosques, biodiversidad y servicios ecosistémicos.</t>
  </si>
  <si>
    <t>Identificar mejoras en protocolos, incorporar innovación (procesamiento, mejor empaque, nuevos usos, etc.) y difundir lecciones aprendidas.</t>
  </si>
  <si>
    <t>Social</t>
  </si>
  <si>
    <t>Asegurar que la tenencia/uso del bosque esté clara (resguardo, comunidad, propiedad).
Establecer acuerdos de gobernanza con autoridad ambiental, entidades locales y ONGs.
Constituir la empresa forestal comunitaria para el manejo de los PFNM.
Definir roles, reglamentos y forma de operación de la empresa forestal.
Integrar al Sistema Nacional de Información Forestal (SNIF) si aplica.</t>
  </si>
  <si>
    <t>Establecer mecanismos de distribución de beneficios claros y justos.
Facilitar acceso a capacitación, crédito o fondos de apoyo para la puesta en marcha de la empresa.
Identificar el mercado, los requisitos del mercado y las brechas de la organización; estructurar y gestionar el plan de negocios.
Diseñar la cadena de valor: recolección → procesamiento/post-cosecha → empaque → comercialización.
Realizar pruebas piloto de comercialización, evaluación de lecciones aprendidas e incorporación de acciones de mejora.</t>
  </si>
  <si>
    <t>Consolidar la empresa forestal comunitaria como actor comercial estable.
Fortalecer los mecanismos de gobernanza, transparencia y participación para garantizar sostenibilidad a largo plazo.</t>
  </si>
  <si>
    <t>Económico</t>
  </si>
  <si>
    <t>Adquirir o habilitar infraestructura mínima: centro de acopio, almacenamiento, secado/tratamiento si aplica, empaquetado.
Capacitar en buenas prácticas de procesamiento, control de calidad, inocuidad y trazabilidad.
Establecer sistema contable sencillo pero robusto: costos, ingresos, utilidades y reinversión en la comunidad.</t>
  </si>
  <si>
    <t>Desarrollar estrategias comerciales y de mercado (sellos, ferias, campañas, entre otros).
Realizar seguimiento a indicadores clave: volumen producido, ingreso por familia, empleo generado, beneficios distribuidos.</t>
  </si>
  <si>
    <t>Realizar evaluación de triple retorno: ambiental (bosque conservado), social (empleo, equidad) y económico (empresa viable).
Ajustar el negocio tras los primeros años, planificar la expansión o diversificación de PFNM.</t>
  </si>
  <si>
    <t>Plan de acción, hitos y presupuestos</t>
  </si>
  <si>
    <t>Regresar instructivo</t>
  </si>
  <si>
    <t>Fase</t>
  </si>
  <si>
    <t>Etapa</t>
  </si>
  <si>
    <t>Actividades</t>
  </si>
  <si>
    <t>Fecha de entrega</t>
  </si>
  <si>
    <t>Temporalidad</t>
  </si>
  <si>
    <t>Pre-operativas</t>
  </si>
  <si>
    <t>Preparación</t>
  </si>
  <si>
    <t>Caracterización y análisis del territorio</t>
  </si>
  <si>
    <t>a) Fecha de inicio del proyecto</t>
  </si>
  <si>
    <t>Mes 1</t>
  </si>
  <si>
    <t>Corto Plazo 
(0 a 1 año)</t>
  </si>
  <si>
    <t>Responsables!A1</t>
  </si>
  <si>
    <t>$Preoperativa'!A1</t>
  </si>
  <si>
    <t>Descripción de conflictos, tensiones y desafíos</t>
  </si>
  <si>
    <t>b) Porcentaje del territorio diagnosticado
c) Claridad sobre beneficiarios o grupo comunitario con los que se desarrollará el proyecto y claridad sobre la existencia de protocolo de aprovechamiento aprobado</t>
  </si>
  <si>
    <t>Mes 1  al Mes 4</t>
  </si>
  <si>
    <t>Revisión de la normativa legal</t>
  </si>
  <si>
    <t>Identificación y Descripción de actores</t>
  </si>
  <si>
    <t>Identificación de fuentes y esquemas de financiación</t>
  </si>
  <si>
    <t>Formulación</t>
  </si>
  <si>
    <t>Delimitar el área</t>
  </si>
  <si>
    <t>d) Objetivos y metas definidos
e) Grupo y caracteristicadas de le empresa forestal comunitaria definidas (integrantes, figura jurídca y pasos para conformación)</t>
  </si>
  <si>
    <t>Mes 4 al Mes 8</t>
  </si>
  <si>
    <t>Definir mecanismos de participación comunitaria</t>
  </si>
  <si>
    <t>Definir Objetivos y metas</t>
  </si>
  <si>
    <t>Valorar beneficios y beneficios</t>
  </si>
  <si>
    <t>g) PFNM definidos y zonas de intervención delimitados</t>
  </si>
  <si>
    <t xml:space="preserve"> Mes 6</t>
  </si>
  <si>
    <t>Identificar alternativas</t>
  </si>
  <si>
    <t>Planificación</t>
  </si>
  <si>
    <t>Analizar riesgos</t>
  </si>
  <si>
    <t>h) Costos planificados/costos del proyecto.
e) Plan de manejo de PFNM y permiso de aprovechamiento radicado ante la autoridad ambiental</t>
  </si>
  <si>
    <t>Mes 4 al Mes 12</t>
  </si>
  <si>
    <t>Seleccionar equipo técnico</t>
  </si>
  <si>
    <t>Construcción de diseños y/o planos</t>
  </si>
  <si>
    <t>Definir protocolo de monitoreo</t>
  </si>
  <si>
    <t>i) Definición de variables o indicadores</t>
  </si>
  <si>
    <t>Mes 10</t>
  </si>
  <si>
    <t>Proyectar actividades, definir, costos, responsables y plan de costos</t>
  </si>
  <si>
    <t>j) Comprobaciones presupuestarias: ¿el dinero es suficiente?</t>
  </si>
  <si>
    <t>Mes 10 a Mes 12</t>
  </si>
  <si>
    <t>Operativas</t>
  </si>
  <si>
    <t>Implementación</t>
  </si>
  <si>
    <t>Firmar acuerdos de gobernanza</t>
  </si>
  <si>
    <t>k) Número de acuerdos firmadas</t>
  </si>
  <si>
    <t>Mes 13 al Mes 16</t>
  </si>
  <si>
    <t>Mediano plazo
 (2 años)</t>
  </si>
  <si>
    <t>$Operativo'!A1</t>
  </si>
  <si>
    <t>Ejecutación de labores y actividades programadas en las fases pre-operativas, operativas y de mantenimiento</t>
  </si>
  <si>
    <t>l) Porcentaje del plan implementado</t>
  </si>
  <si>
    <t>Mes 13 a Mes 24</t>
  </si>
  <si>
    <t>Realizar actividades de monitoreo</t>
  </si>
  <si>
    <t xml:space="preserve">m) Porcentaje del plan de monitoreo implementado
</t>
  </si>
  <si>
    <t>Mes 13 al Mes 24</t>
  </si>
  <si>
    <t>Mantenimiento y monitoreo</t>
  </si>
  <si>
    <t xml:space="preserve">Ejecutar actividades de   inspección, control y manejo de los arreglos, estrategias o intervenciones que integran la SbN.  </t>
  </si>
  <si>
    <t>n) Porcentaje de áreas inspeccionadas</t>
  </si>
  <si>
    <t>Mes 13 al Mes 24 y siguientes</t>
  </si>
  <si>
    <t>Largo plazo 
(3 a 10 años)</t>
  </si>
  <si>
    <t>$S&amp;E'!A1</t>
  </si>
  <si>
    <t xml:space="preserve">Evaluación </t>
  </si>
  <si>
    <t>Seguimiento y aprendizajes</t>
  </si>
  <si>
    <t>Analizar los avances en el cumplimiento de los objetivos y metas establecidas</t>
  </si>
  <si>
    <t>o) Análisis del cumplimiento de objetivos</t>
  </si>
  <si>
    <t>Mes 16;  Mes 20; Mes 24 y siguientes</t>
  </si>
  <si>
    <t>Identificar ajustes</t>
  </si>
  <si>
    <t>p) Fecha de finalización del proyecto</t>
  </si>
  <si>
    <t>Permenente</t>
  </si>
  <si>
    <t>Fuente: Adaptado Corporación Biocomercio Sostenible, Skaphe, 2025</t>
  </si>
  <si>
    <t>Tipo de personal</t>
  </si>
  <si>
    <t>Cantidad</t>
  </si>
  <si>
    <t>Tiempo  (meses)</t>
  </si>
  <si>
    <t>Dedicación (%)</t>
  </si>
  <si>
    <t>Valor con prestaciones</t>
  </si>
  <si>
    <t>Valor parcial</t>
  </si>
  <si>
    <t>Coordinador/a del proyecto</t>
  </si>
  <si>
    <t xml:space="preserve">Auxiliar administrativo </t>
  </si>
  <si>
    <t>Forestal</t>
  </si>
  <si>
    <t>Especialista social /facilitador comunitario</t>
  </si>
  <si>
    <t>Especialista en Bioeconomía , negocios y cadenas de valor sostenibles</t>
  </si>
  <si>
    <t>Enlace local</t>
  </si>
  <si>
    <t>Especialista en monitoreo y SIG</t>
  </si>
  <si>
    <t>Ingeniero de alimentos</t>
  </si>
  <si>
    <t>Operarios de planta</t>
  </si>
  <si>
    <t>Gerente de planta</t>
  </si>
  <si>
    <t xml:space="preserve">Presupuesto preoperativo </t>
  </si>
  <si>
    <t>Equipo de trabajo (Responsables)</t>
  </si>
  <si>
    <t>Personal</t>
  </si>
  <si>
    <t>Valor unitario</t>
  </si>
  <si>
    <t>Subtotal equipo de trabajo</t>
  </si>
  <si>
    <t>Otros costos directos</t>
  </si>
  <si>
    <t>Descripción</t>
  </si>
  <si>
    <t>Unidad</t>
  </si>
  <si>
    <t>Papelería</t>
  </si>
  <si>
    <t>concertación y costos oprativos</t>
  </si>
  <si>
    <t>Plan de manejo de PFNM</t>
  </si>
  <si>
    <t>*</t>
  </si>
  <si>
    <t>Transporte terrestre</t>
  </si>
  <si>
    <t>Día</t>
  </si>
  <si>
    <t>Viáticos</t>
  </si>
  <si>
    <t>Alojamientos</t>
  </si>
  <si>
    <t>Transporte aéreo</t>
  </si>
  <si>
    <t>TkT</t>
  </si>
  <si>
    <t>Talleres comunitarios</t>
  </si>
  <si>
    <t>Taller</t>
  </si>
  <si>
    <t>Subtotal otros costos directos</t>
  </si>
  <si>
    <t>Subtotal fase preoperativa</t>
  </si>
  <si>
    <t>A.I.U</t>
  </si>
  <si>
    <t xml:space="preserve">Total  </t>
  </si>
  <si>
    <t>IVA (19%)</t>
  </si>
  <si>
    <t>Total proyecto incluido IVA</t>
  </si>
  <si>
    <t>(*) Costo de referencia, tomado del Plan de Negocio Sur Pacífico – Madera y Productos Forestales No Maderables (ONF Andina, 2018). Corresponde al flujo financiero del plan de negocios para la recolección y la venta del fruto de asaí. Si la especie ya cuenta con un protocolo de aprovechamiento aprobado por la autoridad ambiental, este costo se reduce y se enfoca a los costos asociados a la organización de la documentación necesaria para presentar la solicitud mediante el Formato Único Nacional (FUN).</t>
  </si>
  <si>
    <t xml:space="preserve">Presupuesto operativo </t>
  </si>
  <si>
    <t>Nucleación</t>
  </si>
  <si>
    <t>Recolección de fruto para área de 750 hectáreas</t>
  </si>
  <si>
    <t>Transporte hasta punto de acopio</t>
  </si>
  <si>
    <t>Valor pagado a comunidad/ton</t>
  </si>
  <si>
    <t>Viáticos equipo técnico</t>
  </si>
  <si>
    <t>Recursos invesrsión inicial  para centro de transformación de productos forestales no maderables (dotación, adecuación de infraestructura, registros (invima), fichas técnicas, entre otros). La inversión inicial depende del punto de partida, sin embargo se presenta a manera de ejemplo un listado de analisis y dotaciones básicas</t>
  </si>
  <si>
    <t>(*) Costo de referencia, tomado del Plan de Negocio Sur Pacífico Madera y Productos Forestales No Maderables, ONF Andina, 2018. Corresponde al Flujo financiero del plan de negocios para para la recolección y la venta del fruto de asaí</t>
  </si>
  <si>
    <t>Recursos inversión inicial  para centro de transformación de productos forestales no maderables</t>
  </si>
  <si>
    <t xml:space="preserve">Construcciones y adecuaciones de planta </t>
  </si>
  <si>
    <t>Planta</t>
  </si>
  <si>
    <t>Tabla nutricional y análisis de vida util</t>
  </si>
  <si>
    <t>Analisis</t>
  </si>
  <si>
    <t>Registro INVIMA</t>
  </si>
  <si>
    <t>Registro</t>
  </si>
  <si>
    <t>Registro de marca</t>
  </si>
  <si>
    <t>Marca</t>
  </si>
  <si>
    <t>Bolsas impresas para pulpa de fruta de 250 gr</t>
  </si>
  <si>
    <t>Paquete de 12.000 unidades</t>
  </si>
  <si>
    <t>Congeladores</t>
  </si>
  <si>
    <t>Congelador</t>
  </si>
  <si>
    <t>Tina de lavado</t>
  </si>
  <si>
    <t>Tina</t>
  </si>
  <si>
    <t>Canastas (52,4 x 26 x 15 cm)</t>
  </si>
  <si>
    <t>Canasta</t>
  </si>
  <si>
    <t>Despulpadora  700 kg/h</t>
  </si>
  <si>
    <t>Despulpadora</t>
  </si>
  <si>
    <t>Marmita  230 L</t>
  </si>
  <si>
    <t>Marmita</t>
  </si>
  <si>
    <t>Empaquetadora 1500ml</t>
  </si>
  <si>
    <t>Empaquetadora semiautomática</t>
  </si>
  <si>
    <t>Canastillas manejo de pulpas</t>
  </si>
  <si>
    <t>Canastillas</t>
  </si>
  <si>
    <t>Mesa de selección / limpieza (preferiblemente acero inoxidable)</t>
  </si>
  <si>
    <t>Mesa</t>
  </si>
  <si>
    <t>Básculas para pesar fruto y producto final</t>
  </si>
  <si>
    <t>Báscula</t>
  </si>
  <si>
    <t>Costos para 1 ha</t>
  </si>
  <si>
    <t>Seguimiento</t>
  </si>
  <si>
    <t>Monitoreo</t>
  </si>
  <si>
    <t>cantidad</t>
  </si>
  <si>
    <t>Valor total</t>
  </si>
  <si>
    <t>Mes</t>
  </si>
  <si>
    <t>Directos: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</si>
</sst>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 #,##0;[Red]\-&quot;$&quot;\ #,##0"/>
    <numFmt numFmtId="165" formatCode="_-&quot;$&quot;\ * #,##0.00_-;\-&quot;$&quot;\ * #,##0.00_-;_-&quot;$&quot;\ * &quot;-&quot;??_-;_-@_-"/>
    <numFmt numFmtId="166" formatCode="_ &quot;$&quot;\ * #,##0_ ;_ &quot;$&quot;\ * \-#,##0_ ;_ &quot;$&quot;\ * &quot;-&quot;_ ;_ @_ "/>
    <numFmt numFmtId="167" formatCode="_ * #,##0_ ;_ * \-#,##0_ ;_ * &quot;-&quot;_ ;_ @_ "/>
    <numFmt numFmtId="168" formatCode="_ &quot;$&quot;\ * #,##0.00_ ;_ &quot;$&quot;\ * \-#,##0.00_ ;_ &quot;$&quot;\ * &quot;-&quot;??_ ;_ @_ "/>
    <numFmt numFmtId="169" formatCode="_ * #,##0.00_ ;_ * \-#,##0.00_ ;_ * &quot;-&quot;??_ ;_ @_ "/>
    <numFmt numFmtId="170" formatCode="_ [$€-2]\ * #,##0.00_ ;_ [$€-2]\ * \-#,##0.00_ ;_ [$€-2]\ * &quot;-&quot;??_ "/>
    <numFmt numFmtId="171" formatCode="&quot;$&quot;\ #,##0;[Red]&quot;$&quot;\ #,##0"/>
    <numFmt numFmtId="172" formatCode="_-[$$-240A]\ * #,##0_-;\-[$$-240A]\ * #,##0_-;_-[$$-240A]\ * &quot;-&quot;??_-;_-@_-"/>
    <numFmt numFmtId="173" formatCode="_-* #,##0_-;\-* #,##0_-;_-* &quot;-&quot;??_-;_-@_-"/>
  </numFmts>
  <fonts count="53">
    <font>
      <sz val="11"/>
      <color theme="1"/>
      <name val="Calibri"/>
      <family val="2"/>
      <scheme val="minor"/>
    </font>
    <font>
      <sz val="10"/>
      <color theme="1"/>
      <name val="Arial"/>
      <family val="2"/>
    </font>
    <font>
      <sz val="10"/>
      <name val="Arial"/>
      <family val="2"/>
    </font>
    <font>
      <u/>
      <sz val="11"/>
      <color theme="10"/>
      <name val="Calibri"/>
      <family val="2"/>
      <scheme val="minor"/>
    </font>
    <font>
      <sz val="11"/>
      <color theme="1"/>
      <name val="Calibri"/>
      <family val="2"/>
      <scheme val="minor"/>
    </font>
    <font>
      <sz val="8"/>
      <color theme="1"/>
      <name val="Arial"/>
      <family val="2"/>
    </font>
    <font>
      <sz val="11"/>
      <color theme="1"/>
      <name val="Arial"/>
      <family val="2"/>
    </font>
    <font>
      <sz val="12"/>
      <color theme="1"/>
      <name val="Arial"/>
      <family val="2"/>
    </font>
    <font>
      <b/>
      <sz val="12"/>
      <color theme="1"/>
      <name val="Arial"/>
      <family val="2"/>
    </font>
    <font>
      <sz val="8"/>
      <name val="Calibri"/>
      <family val="2"/>
      <scheme val="minor"/>
    </font>
    <font>
      <sz val="9"/>
      <color indexed="81"/>
      <name val="Tahoma"/>
      <family val="2"/>
    </font>
    <font>
      <b/>
      <sz val="9"/>
      <color indexed="81"/>
      <name val="Tahoma"/>
      <family val="2"/>
    </font>
    <font>
      <sz val="10"/>
      <color theme="1"/>
      <name val="Calibri"/>
      <family val="2"/>
      <scheme val="minor"/>
    </font>
    <font>
      <b/>
      <sz val="11"/>
      <color theme="1"/>
      <name val="Arial"/>
      <family val="2"/>
    </font>
    <font>
      <sz val="12"/>
      <color theme="1"/>
      <name val="Calibri"/>
      <family val="2"/>
      <scheme val="minor"/>
    </font>
    <font>
      <sz val="16"/>
      <color theme="1"/>
      <name val="Calibri"/>
      <family val="2"/>
      <scheme val="minor"/>
    </font>
    <font>
      <b/>
      <sz val="20"/>
      <color theme="1"/>
      <name val="Arial"/>
      <family val="2"/>
    </font>
    <font>
      <sz val="20"/>
      <color theme="1"/>
      <name val="Arial"/>
      <family val="2"/>
    </font>
    <font>
      <b/>
      <u/>
      <sz val="12"/>
      <color theme="1"/>
      <name val="Calibri"/>
      <family val="2"/>
      <scheme val="minor"/>
    </font>
    <font>
      <b/>
      <u/>
      <sz val="12"/>
      <name val="Calibri"/>
      <family val="2"/>
      <scheme val="minor"/>
    </font>
    <font>
      <b/>
      <sz val="12"/>
      <name val="Calibri"/>
      <family val="2"/>
      <scheme val="minor"/>
    </font>
    <font>
      <sz val="12"/>
      <name val="Arial"/>
      <family val="2"/>
    </font>
    <font>
      <b/>
      <sz val="18"/>
      <color theme="1"/>
      <name val="Arial"/>
      <family val="2"/>
    </font>
    <font>
      <b/>
      <sz val="20"/>
      <name val="Arial"/>
      <family val="2"/>
    </font>
    <font>
      <u/>
      <sz val="18"/>
      <color theme="10"/>
      <name val="Calibri"/>
      <family val="2"/>
      <scheme val="minor"/>
    </font>
    <font>
      <sz val="12"/>
      <name val="Tahoma"/>
      <family val="2"/>
    </font>
    <font>
      <b/>
      <sz val="12"/>
      <color theme="1"/>
      <name val="Tahoma"/>
      <family val="2"/>
    </font>
    <font>
      <sz val="11"/>
      <color theme="1"/>
      <name val="Tahoma"/>
      <family val="2"/>
    </font>
    <font>
      <sz val="14"/>
      <color theme="1"/>
      <name val="Tahoma"/>
      <family val="2"/>
    </font>
    <font>
      <sz val="14"/>
      <name val="Tahoma"/>
      <family val="2"/>
    </font>
    <font>
      <b/>
      <sz val="14"/>
      <color theme="1"/>
      <name val="Tahoma"/>
      <family val="2"/>
    </font>
    <font>
      <b/>
      <sz val="12"/>
      <color theme="0"/>
      <name val="Arial"/>
      <family val="2"/>
    </font>
    <font>
      <sz val="12"/>
      <color rgb="FF000000"/>
      <name val="Arial"/>
      <family val="2"/>
    </font>
    <font>
      <b/>
      <sz val="11"/>
      <color theme="0"/>
      <name val="Arial"/>
      <family val="2"/>
    </font>
    <font>
      <b/>
      <sz val="9"/>
      <color rgb="FF000000"/>
      <name val="Tahoma"/>
      <family val="2"/>
    </font>
    <font>
      <sz val="9"/>
      <color rgb="FF000000"/>
      <name val="Tahoma"/>
      <family val="2"/>
    </font>
    <font>
      <b/>
      <sz val="18"/>
      <color theme="1"/>
      <name val="Tahoma"/>
      <family val="2"/>
    </font>
    <font>
      <b/>
      <sz val="11"/>
      <name val="Tahoma"/>
      <family val="2"/>
    </font>
    <font>
      <sz val="11"/>
      <name val="Tahoma"/>
      <family val="2"/>
    </font>
    <font>
      <b/>
      <sz val="11"/>
      <color theme="0"/>
      <name val="Tahoma"/>
      <family val="2"/>
    </font>
    <font>
      <b/>
      <sz val="12"/>
      <name val="Tahoma"/>
      <family val="2"/>
    </font>
    <font>
      <sz val="12"/>
      <color rgb="FFFF0000"/>
      <name val="Tahoma"/>
      <family val="2"/>
    </font>
    <font>
      <u/>
      <sz val="12"/>
      <color rgb="FFFF0000"/>
      <name val="Tahoma"/>
      <family val="2"/>
    </font>
    <font>
      <u/>
      <sz val="11"/>
      <color rgb="FFFF0000"/>
      <name val="Calibri"/>
      <family val="2"/>
      <scheme val="minor"/>
    </font>
    <font>
      <u/>
      <sz val="9"/>
      <color rgb="FFFF0000"/>
      <name val="Calibri"/>
      <family val="2"/>
      <scheme val="minor"/>
    </font>
    <font>
      <sz val="11"/>
      <color rgb="FF000000"/>
      <name val="Abadi"/>
      <family val="2"/>
    </font>
    <font>
      <b/>
      <sz val="11"/>
      <color theme="1"/>
      <name val="Calibri"/>
      <family val="2"/>
      <scheme val="minor"/>
    </font>
    <font>
      <sz val="18"/>
      <color theme="1"/>
      <name val="Calibri"/>
      <family val="2"/>
      <scheme val="minor"/>
    </font>
    <font>
      <sz val="16"/>
      <color theme="1"/>
      <name val="Tahoma"/>
      <family val="2"/>
    </font>
    <font>
      <sz val="11"/>
      <color rgb="FF7030A0"/>
      <name val="Tahoma"/>
      <family val="2"/>
    </font>
    <font>
      <b/>
      <sz val="12"/>
      <color rgb="FF7030A0"/>
      <name val="Arial"/>
      <family val="2"/>
    </font>
    <font>
      <sz val="11"/>
      <color rgb="FF7030A0"/>
      <name val="Calibri"/>
      <family val="2"/>
      <scheme val="minor"/>
    </font>
    <font>
      <b/>
      <sz val="11"/>
      <color rgb="FF7030A0"/>
      <name val="Tahoma"/>
      <family val="2"/>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4241"/>
        <bgColor indexed="64"/>
      </patternFill>
    </fill>
    <fill>
      <patternFill patternType="solid">
        <fgColor rgb="FFFFFFFF"/>
        <bgColor indexed="64"/>
      </patternFill>
    </fill>
    <fill>
      <patternFill patternType="solid">
        <fgColor theme="4" tint="0.59999389629810485"/>
        <bgColor indexed="64"/>
      </patternFill>
    </fill>
    <fill>
      <patternFill patternType="solid">
        <fgColor theme="7"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s>
  <cellStyleXfs count="29">
    <xf numFmtId="0" fontId="0" fillId="0" borderId="0"/>
    <xf numFmtId="0" fontId="2" fillId="0" borderId="0"/>
    <xf numFmtId="170"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2" fillId="0" borderId="0"/>
    <xf numFmtId="9" fontId="2" fillId="0" borderId="0" applyFont="0" applyFill="0" applyBorder="0" applyAlignment="0" applyProtection="0"/>
    <xf numFmtId="0" fontId="3" fillId="0" borderId="0" applyNumberForma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9" fontId="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cellStyleXfs>
  <cellXfs count="275">
    <xf numFmtId="0" fontId="0" fillId="0" borderId="0" xfId="0"/>
    <xf numFmtId="0" fontId="1" fillId="0" borderId="0" xfId="0" applyFont="1"/>
    <xf numFmtId="0" fontId="5" fillId="0" borderId="0" xfId="0" applyFont="1"/>
    <xf numFmtId="0" fontId="0" fillId="2" borderId="0" xfId="0" applyFill="1"/>
    <xf numFmtId="0" fontId="0" fillId="2" borderId="0" xfId="0" applyFill="1" applyAlignment="1">
      <alignment vertical="center"/>
    </xf>
    <xf numFmtId="0" fontId="14" fillId="2" borderId="0" xfId="0" applyFont="1" applyFill="1"/>
    <xf numFmtId="0" fontId="18" fillId="2" borderId="0" xfId="22" applyFont="1" applyFill="1" applyBorder="1" applyAlignment="1">
      <alignment wrapText="1"/>
    </xf>
    <xf numFmtId="0" fontId="19" fillId="2" borderId="0" xfId="22" applyFont="1" applyFill="1" applyBorder="1" applyAlignment="1">
      <alignment wrapText="1"/>
    </xf>
    <xf numFmtId="0" fontId="19" fillId="2" borderId="0" xfId="22" applyFont="1" applyFill="1" applyBorder="1"/>
    <xf numFmtId="0" fontId="20" fillId="2" borderId="0" xfId="0" applyFont="1" applyFill="1"/>
    <xf numFmtId="0" fontId="20" fillId="2" borderId="0" xfId="0" applyFont="1" applyFill="1" applyAlignment="1">
      <alignment vertical="center"/>
    </xf>
    <xf numFmtId="0" fontId="19" fillId="2" borderId="0" xfId="22" applyFont="1" applyFill="1" applyBorder="1" applyAlignment="1">
      <alignment vertical="top"/>
    </xf>
    <xf numFmtId="0" fontId="14" fillId="2" borderId="0" xfId="0" applyFont="1" applyFill="1" applyAlignment="1">
      <alignment vertical="center"/>
    </xf>
    <xf numFmtId="0" fontId="18" fillId="2" borderId="0" xfId="22" applyFont="1" applyFill="1"/>
    <xf numFmtId="0" fontId="0" fillId="2" borderId="0" xfId="0" applyFill="1" applyAlignment="1">
      <alignment vertical="top"/>
    </xf>
    <xf numFmtId="0" fontId="7" fillId="0" borderId="0" xfId="0" applyFont="1" applyAlignment="1">
      <alignment vertical="center" wrapText="1"/>
    </xf>
    <xf numFmtId="0" fontId="1" fillId="2" borderId="0" xfId="0" applyFont="1" applyFill="1"/>
    <xf numFmtId="0" fontId="3" fillId="2" borderId="0" xfId="22" applyFill="1"/>
    <xf numFmtId="0" fontId="15" fillId="2" borderId="0" xfId="0" applyFont="1" applyFill="1" applyAlignment="1">
      <alignment vertical="center"/>
    </xf>
    <xf numFmtId="0" fontId="7" fillId="2" borderId="0" xfId="0" applyFont="1" applyFill="1" applyAlignment="1">
      <alignment vertical="center" wrapText="1"/>
    </xf>
    <xf numFmtId="0" fontId="5" fillId="2" borderId="0" xfId="0" applyFont="1" applyFill="1"/>
    <xf numFmtId="0" fontId="26" fillId="3" borderId="14" xfId="0" applyFont="1" applyFill="1" applyBorder="1" applyAlignment="1">
      <alignment horizontal="center" vertical="center" wrapText="1"/>
    </xf>
    <xf numFmtId="0" fontId="1" fillId="2" borderId="19" xfId="0" applyFont="1" applyFill="1" applyBorder="1"/>
    <xf numFmtId="0" fontId="1" fillId="2" borderId="5" xfId="0" applyFont="1" applyFill="1" applyBorder="1"/>
    <xf numFmtId="0" fontId="7" fillId="2" borderId="5" xfId="0" applyFont="1" applyFill="1" applyBorder="1" applyAlignment="1">
      <alignment vertical="center" wrapText="1"/>
    </xf>
    <xf numFmtId="0" fontId="5" fillId="2" borderId="5" xfId="0" applyFont="1" applyFill="1" applyBorder="1"/>
    <xf numFmtId="0" fontId="1" fillId="2" borderId="23" xfId="0" applyFont="1" applyFill="1" applyBorder="1"/>
    <xf numFmtId="0" fontId="31" fillId="6" borderId="29" xfId="0" applyFont="1" applyFill="1" applyBorder="1" applyAlignment="1">
      <alignment horizontal="center" vertical="center" wrapText="1"/>
    </xf>
    <xf numFmtId="0" fontId="31" fillId="6" borderId="30" xfId="0" applyFont="1" applyFill="1" applyBorder="1" applyAlignment="1">
      <alignment horizontal="center" vertical="center" wrapText="1"/>
    </xf>
    <xf numFmtId="0" fontId="31" fillId="6" borderId="31" xfId="0" applyFont="1" applyFill="1" applyBorder="1" applyAlignment="1">
      <alignment horizontal="center" vertical="center" wrapText="1"/>
    </xf>
    <xf numFmtId="0" fontId="7" fillId="2" borderId="0" xfId="0" applyFont="1" applyFill="1"/>
    <xf numFmtId="0" fontId="7" fillId="2" borderId="4" xfId="0" applyFont="1" applyFill="1" applyBorder="1"/>
    <xf numFmtId="9" fontId="7" fillId="2" borderId="4" xfId="23" applyFont="1" applyFill="1" applyBorder="1"/>
    <xf numFmtId="165" fontId="7" fillId="2" borderId="27" xfId="24" applyFont="1" applyFill="1" applyBorder="1"/>
    <xf numFmtId="0" fontId="7" fillId="2" borderId="14" xfId="0" applyFont="1" applyFill="1" applyBorder="1"/>
    <xf numFmtId="0" fontId="7" fillId="2" borderId="1" xfId="0" applyFont="1" applyFill="1" applyBorder="1"/>
    <xf numFmtId="9" fontId="7" fillId="2" borderId="1" xfId="23" applyFont="1" applyFill="1" applyBorder="1"/>
    <xf numFmtId="165" fontId="7" fillId="2" borderId="1" xfId="24" applyFont="1" applyFill="1" applyBorder="1"/>
    <xf numFmtId="165" fontId="7" fillId="2" borderId="15" xfId="24" applyFont="1" applyFill="1" applyBorder="1"/>
    <xf numFmtId="0" fontId="31" fillId="6" borderId="30" xfId="0" applyFont="1" applyFill="1" applyBorder="1" applyAlignment="1">
      <alignment horizontal="center" vertical="center"/>
    </xf>
    <xf numFmtId="0" fontId="12" fillId="2" borderId="0" xfId="0" applyFont="1" applyFill="1"/>
    <xf numFmtId="0" fontId="32" fillId="2" borderId="0" xfId="0" applyFont="1" applyFill="1" applyAlignment="1">
      <alignment horizontal="center" vertical="center"/>
    </xf>
    <xf numFmtId="164" fontId="8" fillId="4" borderId="22" xfId="0" applyNumberFormat="1" applyFont="1" applyFill="1" applyBorder="1" applyAlignment="1">
      <alignment horizontal="right" vertical="center"/>
    </xf>
    <xf numFmtId="164" fontId="8" fillId="3" borderId="22" xfId="0" applyNumberFormat="1" applyFont="1" applyFill="1" applyBorder="1" applyAlignment="1">
      <alignment horizontal="right" vertical="center"/>
    </xf>
    <xf numFmtId="164" fontId="31" fillId="6" borderId="22" xfId="0" applyNumberFormat="1" applyFont="1" applyFill="1" applyBorder="1" applyAlignment="1">
      <alignment horizontal="right" vertical="center"/>
    </xf>
    <xf numFmtId="164" fontId="31" fillId="6" borderId="25" xfId="0" applyNumberFormat="1" applyFont="1" applyFill="1" applyBorder="1" applyAlignment="1">
      <alignment horizontal="right" vertical="center"/>
    </xf>
    <xf numFmtId="164" fontId="31" fillId="6" borderId="21" xfId="0" applyNumberFormat="1" applyFont="1" applyFill="1" applyBorder="1" applyAlignment="1">
      <alignment horizontal="right" vertical="center"/>
    </xf>
    <xf numFmtId="0" fontId="8" fillId="2" borderId="1" xfId="0" applyFont="1" applyFill="1" applyBorder="1" applyAlignment="1">
      <alignment horizontal="center" vertical="center" wrapText="1"/>
    </xf>
    <xf numFmtId="0" fontId="32" fillId="2" borderId="1" xfId="0" applyFont="1" applyFill="1" applyBorder="1" applyAlignment="1">
      <alignment horizontal="center" vertical="center"/>
    </xf>
    <xf numFmtId="164" fontId="21" fillId="2" borderId="1" xfId="0" applyNumberFormat="1" applyFont="1" applyFill="1" applyBorder="1" applyAlignment="1">
      <alignment horizontal="right" vertical="center"/>
    </xf>
    <xf numFmtId="0" fontId="31" fillId="6" borderId="19" xfId="0" applyFont="1" applyFill="1" applyBorder="1" applyAlignment="1">
      <alignment horizontal="center" vertical="center"/>
    </xf>
    <xf numFmtId="0" fontId="31" fillId="6" borderId="20" xfId="0" applyFont="1" applyFill="1" applyBorder="1" applyAlignment="1">
      <alignment horizontal="center" vertical="center"/>
    </xf>
    <xf numFmtId="0" fontId="31" fillId="6" borderId="20" xfId="0" applyFont="1" applyFill="1" applyBorder="1" applyAlignment="1">
      <alignment horizontal="center" vertical="center" wrapText="1"/>
    </xf>
    <xf numFmtId="0" fontId="31" fillId="6" borderId="21" xfId="0" applyFont="1" applyFill="1" applyBorder="1" applyAlignment="1">
      <alignment horizontal="center" vertical="center" wrapText="1"/>
    </xf>
    <xf numFmtId="0" fontId="7" fillId="2" borderId="1" xfId="0" applyFont="1" applyFill="1" applyBorder="1" applyAlignment="1">
      <alignment horizontal="center" vertical="center"/>
    </xf>
    <xf numFmtId="9" fontId="7" fillId="2" borderId="1" xfId="23" applyFont="1" applyFill="1" applyBorder="1" applyAlignment="1">
      <alignment horizontal="center" vertical="center"/>
    </xf>
    <xf numFmtId="164" fontId="7" fillId="2" borderId="1" xfId="0" applyNumberFormat="1" applyFont="1" applyFill="1" applyBorder="1" applyAlignment="1">
      <alignment horizontal="right" vertical="center"/>
    </xf>
    <xf numFmtId="164" fontId="8" fillId="2" borderId="10" xfId="0" applyNumberFormat="1" applyFont="1" applyFill="1" applyBorder="1" applyAlignment="1">
      <alignment horizontal="right" vertical="center"/>
    </xf>
    <xf numFmtId="164" fontId="7" fillId="2" borderId="15" xfId="0" applyNumberFormat="1" applyFont="1" applyFill="1" applyBorder="1" applyAlignment="1">
      <alignment horizontal="right" vertical="center"/>
    </xf>
    <xf numFmtId="0" fontId="8" fillId="2" borderId="15" xfId="0" applyFont="1" applyFill="1" applyBorder="1" applyAlignment="1">
      <alignment horizontal="center" vertical="center" wrapText="1"/>
    </xf>
    <xf numFmtId="171" fontId="7" fillId="2" borderId="15" xfId="0" applyNumberFormat="1" applyFont="1" applyFill="1" applyBorder="1" applyAlignment="1">
      <alignment horizontal="right" vertical="center"/>
    </xf>
    <xf numFmtId="0" fontId="32" fillId="2" borderId="15" xfId="0" applyFont="1" applyFill="1" applyBorder="1" applyAlignment="1">
      <alignment horizontal="center" vertical="center"/>
    </xf>
    <xf numFmtId="0" fontId="27" fillId="2" borderId="0" xfId="0" applyFont="1" applyFill="1"/>
    <xf numFmtId="0" fontId="37" fillId="2" borderId="0" xfId="11" applyFont="1" applyFill="1" applyAlignment="1">
      <alignment horizontal="center" vertical="center"/>
    </xf>
    <xf numFmtId="0" fontId="38" fillId="2" borderId="0" xfId="1" applyFont="1" applyFill="1"/>
    <xf numFmtId="0" fontId="38" fillId="2" borderId="0" xfId="1" applyFont="1" applyFill="1" applyAlignment="1" applyProtection="1">
      <alignment vertical="center"/>
      <protection locked="0"/>
    </xf>
    <xf numFmtId="0" fontId="38" fillId="2" borderId="0" xfId="1" applyFont="1" applyFill="1" applyAlignment="1" applyProtection="1">
      <alignment vertical="center" wrapText="1"/>
      <protection locked="0"/>
    </xf>
    <xf numFmtId="0" fontId="38" fillId="2" borderId="0" xfId="1" applyFont="1" applyFill="1" applyAlignment="1" applyProtection="1">
      <alignment horizontal="center" vertical="center" wrapText="1"/>
      <protection locked="0"/>
    </xf>
    <xf numFmtId="3" fontId="38" fillId="2" borderId="0" xfId="1" applyNumberFormat="1" applyFont="1" applyFill="1" applyAlignment="1" applyProtection="1">
      <alignment vertical="center" wrapText="1"/>
      <protection locked="0"/>
    </xf>
    <xf numFmtId="0" fontId="37" fillId="2" borderId="5" xfId="11" applyFont="1" applyFill="1" applyBorder="1" applyAlignment="1">
      <alignment vertical="center"/>
    </xf>
    <xf numFmtId="0" fontId="37" fillId="2" borderId="0" xfId="11" applyFont="1" applyFill="1" applyAlignment="1">
      <alignment vertical="center"/>
    </xf>
    <xf numFmtId="0" fontId="37" fillId="2" borderId="22" xfId="11" applyFont="1" applyFill="1" applyBorder="1" applyAlignment="1">
      <alignment vertical="center"/>
    </xf>
    <xf numFmtId="0" fontId="6" fillId="2" borderId="14" xfId="0" applyFont="1" applyFill="1" applyBorder="1" applyAlignment="1">
      <alignment horizontal="left" vertical="center"/>
    </xf>
    <xf numFmtId="0" fontId="6" fillId="2" borderId="1" xfId="0" applyFont="1" applyFill="1" applyBorder="1" applyAlignment="1">
      <alignment horizontal="center" vertical="center"/>
    </xf>
    <xf numFmtId="172" fontId="6" fillId="2" borderId="1" xfId="0" applyNumberFormat="1" applyFont="1" applyFill="1" applyBorder="1" applyAlignment="1">
      <alignment horizontal="center" vertical="center"/>
    </xf>
    <xf numFmtId="172" fontId="6" fillId="2" borderId="15" xfId="0" applyNumberFormat="1" applyFont="1" applyFill="1" applyBorder="1" applyAlignment="1">
      <alignment horizontal="center" vertical="center"/>
    </xf>
    <xf numFmtId="172" fontId="6" fillId="2" borderId="1" xfId="27" applyNumberFormat="1" applyFont="1" applyFill="1" applyBorder="1" applyAlignment="1">
      <alignment horizontal="center" vertical="center"/>
    </xf>
    <xf numFmtId="172" fontId="13" fillId="2" borderId="15" xfId="0" applyNumberFormat="1" applyFont="1" applyFill="1" applyBorder="1" applyAlignment="1">
      <alignment horizontal="center" vertical="center"/>
    </xf>
    <xf numFmtId="0" fontId="13" fillId="2" borderId="14" xfId="0" applyFont="1" applyFill="1" applyBorder="1" applyAlignment="1">
      <alignment horizontal="left"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172" fontId="6" fillId="2" borderId="17" xfId="27" applyNumberFormat="1" applyFont="1" applyFill="1" applyBorder="1" applyAlignment="1">
      <alignment horizontal="center" vertical="center"/>
    </xf>
    <xf numFmtId="172" fontId="13" fillId="2" borderId="18" xfId="0" applyNumberFormat="1" applyFont="1" applyFill="1" applyBorder="1" applyAlignment="1">
      <alignment horizontal="center" vertical="center"/>
    </xf>
    <xf numFmtId="0" fontId="33" fillId="6" borderId="14" xfId="0" applyFont="1" applyFill="1" applyBorder="1" applyAlignment="1">
      <alignment horizontal="center" vertical="center"/>
    </xf>
    <xf numFmtId="0" fontId="33" fillId="6" borderId="1" xfId="0" applyFont="1" applyFill="1" applyBorder="1" applyAlignment="1">
      <alignment horizontal="center" vertical="center"/>
    </xf>
    <xf numFmtId="0" fontId="33" fillId="6" borderId="15" xfId="0" applyFont="1" applyFill="1" applyBorder="1" applyAlignment="1">
      <alignment horizontal="center" vertical="center"/>
    </xf>
    <xf numFmtId="0" fontId="45" fillId="7" borderId="1" xfId="0" applyFont="1" applyFill="1" applyBorder="1" applyAlignment="1">
      <alignment vertical="center" wrapText="1"/>
    </xf>
    <xf numFmtId="0" fontId="25" fillId="0" borderId="12" xfId="0" applyFont="1" applyBorder="1" applyAlignment="1">
      <alignment vertical="center" wrapText="1"/>
    </xf>
    <xf numFmtId="0" fontId="25" fillId="0" borderId="12" xfId="0" applyFont="1" applyBorder="1"/>
    <xf numFmtId="0" fontId="25" fillId="0" borderId="1" xfId="0" applyFont="1" applyBorder="1" applyAlignment="1">
      <alignment vertical="center" wrapText="1"/>
    </xf>
    <xf numFmtId="14" fontId="25" fillId="0" borderId="34" xfId="0" applyNumberFormat="1" applyFont="1" applyBorder="1" applyAlignment="1">
      <alignment wrapText="1"/>
    </xf>
    <xf numFmtId="14" fontId="25" fillId="0" borderId="6" xfId="0" applyNumberFormat="1" applyFont="1" applyBorder="1" applyAlignment="1">
      <alignment wrapText="1"/>
    </xf>
    <xf numFmtId="0" fontId="25" fillId="0" borderId="1" xfId="0" applyFont="1" applyBorder="1" applyAlignment="1">
      <alignment wrapText="1"/>
    </xf>
    <xf numFmtId="14" fontId="25" fillId="0" borderId="1" xfId="0" applyNumberFormat="1" applyFont="1" applyBorder="1"/>
    <xf numFmtId="0" fontId="25" fillId="0" borderId="17" xfId="0" applyFont="1" applyBorder="1" applyAlignment="1">
      <alignment vertical="center" wrapText="1"/>
    </xf>
    <xf numFmtId="0" fontId="25" fillId="0" borderId="17" xfId="0" applyFont="1" applyBorder="1" applyAlignment="1">
      <alignment vertical="center"/>
    </xf>
    <xf numFmtId="14" fontId="25" fillId="0" borderId="17" xfId="0" applyNumberFormat="1" applyFont="1" applyBorder="1"/>
    <xf numFmtId="0" fontId="25" fillId="2" borderId="1" xfId="0" applyFont="1" applyFill="1" applyBorder="1" applyAlignment="1">
      <alignment vertical="center" wrapText="1"/>
    </xf>
    <xf numFmtId="0" fontId="25" fillId="0" borderId="2" xfId="0" applyFont="1" applyBorder="1" applyAlignment="1">
      <alignment vertical="center"/>
    </xf>
    <xf numFmtId="14" fontId="25" fillId="0" borderId="2" xfId="0" applyNumberFormat="1" applyFont="1" applyBorder="1"/>
    <xf numFmtId="0" fontId="31" fillId="6" borderId="26" xfId="0" applyFont="1" applyFill="1" applyBorder="1" applyAlignment="1">
      <alignment horizontal="center" vertical="center"/>
    </xf>
    <xf numFmtId="165" fontId="7" fillId="2" borderId="38" xfId="24" applyFont="1" applyFill="1" applyBorder="1"/>
    <xf numFmtId="0" fontId="31" fillId="6" borderId="37" xfId="0" applyFont="1" applyFill="1" applyBorder="1" applyAlignment="1">
      <alignment horizontal="center" vertical="center" wrapText="1"/>
    </xf>
    <xf numFmtId="0" fontId="46" fillId="8" borderId="1" xfId="0" applyFont="1" applyFill="1" applyBorder="1"/>
    <xf numFmtId="0" fontId="0" fillId="5" borderId="1" xfId="0" applyFill="1" applyBorder="1" applyAlignment="1">
      <alignment vertical="top" wrapText="1"/>
    </xf>
    <xf numFmtId="0" fontId="0" fillId="9" borderId="1" xfId="0" applyFill="1" applyBorder="1" applyAlignment="1">
      <alignment vertical="top" wrapText="1"/>
    </xf>
    <xf numFmtId="0" fontId="0" fillId="8" borderId="1" xfId="0" applyFill="1" applyBorder="1" applyAlignment="1">
      <alignment vertical="top" wrapText="1"/>
    </xf>
    <xf numFmtId="0" fontId="47" fillId="2" borderId="0" xfId="0" applyFont="1" applyFill="1"/>
    <xf numFmtId="0" fontId="48" fillId="2" borderId="0" xfId="0" applyFont="1" applyFill="1"/>
    <xf numFmtId="0" fontId="7" fillId="2" borderId="1" xfId="0" applyFont="1" applyFill="1" applyBorder="1" applyAlignment="1">
      <alignment horizontal="right" vertical="center"/>
    </xf>
    <xf numFmtId="0" fontId="25" fillId="0" borderId="2" xfId="0" applyFont="1" applyBorder="1" applyAlignment="1">
      <alignment vertical="center" wrapText="1"/>
    </xf>
    <xf numFmtId="0" fontId="32" fillId="2" borderId="1" xfId="0" applyFont="1" applyFill="1" applyBorder="1" applyAlignment="1">
      <alignment horizontal="left" vertical="center" wrapText="1"/>
    </xf>
    <xf numFmtId="0" fontId="8" fillId="2" borderId="1" xfId="0" applyFont="1" applyFill="1" applyBorder="1" applyAlignment="1">
      <alignment horizontal="center" vertical="center"/>
    </xf>
    <xf numFmtId="3" fontId="38" fillId="2" borderId="0" xfId="1" applyNumberFormat="1" applyFont="1" applyFill="1" applyAlignment="1" applyProtection="1">
      <alignment vertical="center"/>
      <protection locked="0"/>
    </xf>
    <xf numFmtId="0" fontId="46" fillId="0" borderId="0" xfId="0" applyFont="1"/>
    <xf numFmtId="0" fontId="0" fillId="0" borderId="0" xfId="0" applyAlignment="1">
      <alignment horizontal="left" vertical="center" indent="1"/>
    </xf>
    <xf numFmtId="0" fontId="3" fillId="0" borderId="0" xfId="22" applyAlignment="1">
      <alignment horizontal="left" vertical="center" indent="1"/>
    </xf>
    <xf numFmtId="173" fontId="38" fillId="2" borderId="0" xfId="28" applyNumberFormat="1" applyFont="1" applyFill="1" applyAlignment="1" applyProtection="1">
      <alignment vertical="center"/>
      <protection locked="0"/>
    </xf>
    <xf numFmtId="0" fontId="49" fillId="2" borderId="0" xfId="0" applyFont="1" applyFill="1"/>
    <xf numFmtId="0" fontId="50" fillId="2" borderId="2" xfId="0" applyFont="1" applyFill="1" applyBorder="1" applyAlignment="1">
      <alignment horizontal="center" vertical="center"/>
    </xf>
    <xf numFmtId="0" fontId="50" fillId="2" borderId="2" xfId="0" applyFont="1" applyFill="1" applyBorder="1" applyAlignment="1">
      <alignment horizontal="center" vertical="center" wrapText="1"/>
    </xf>
    <xf numFmtId="0" fontId="50" fillId="2" borderId="42" xfId="0" applyFont="1" applyFill="1" applyBorder="1" applyAlignment="1">
      <alignment horizontal="center" vertical="center" wrapText="1"/>
    </xf>
    <xf numFmtId="0" fontId="49" fillId="2" borderId="1" xfId="1" applyFont="1" applyFill="1" applyBorder="1" applyAlignment="1" applyProtection="1">
      <alignment vertical="center"/>
      <protection locked="0"/>
    </xf>
    <xf numFmtId="0" fontId="49" fillId="2" borderId="1" xfId="0" applyFont="1" applyFill="1" applyBorder="1"/>
    <xf numFmtId="173" fontId="49" fillId="2" borderId="1" xfId="28" applyNumberFormat="1" applyFont="1" applyFill="1" applyBorder="1" applyAlignment="1" applyProtection="1">
      <alignment vertical="center"/>
      <protection locked="0"/>
    </xf>
    <xf numFmtId="0" fontId="51" fillId="0" borderId="1" xfId="0" applyFont="1" applyBorder="1"/>
    <xf numFmtId="0" fontId="52" fillId="2" borderId="0" xfId="1" applyFont="1" applyFill="1" applyAlignment="1" applyProtection="1">
      <alignment vertical="center"/>
      <protection locked="0"/>
    </xf>
    <xf numFmtId="0" fontId="24" fillId="2" borderId="0" xfId="22" applyFont="1" applyFill="1" applyAlignment="1">
      <alignment horizontal="center" vertical="center"/>
    </xf>
    <xf numFmtId="0" fontId="45" fillId="7" borderId="1" xfId="0" applyFont="1" applyFill="1" applyBorder="1" applyAlignment="1">
      <alignment horizontal="left" vertical="center" wrapText="1"/>
    </xf>
    <xf numFmtId="0" fontId="30" fillId="4" borderId="5" xfId="0" applyFont="1" applyFill="1" applyBorder="1" applyAlignment="1">
      <alignment horizontal="center" vertical="center"/>
    </xf>
    <xf numFmtId="0" fontId="30" fillId="4" borderId="0" xfId="0" applyFont="1" applyFill="1" applyAlignment="1">
      <alignment horizontal="center" vertical="center"/>
    </xf>
    <xf numFmtId="0" fontId="30" fillId="4" borderId="22" xfId="0" applyFont="1" applyFill="1" applyBorder="1" applyAlignment="1">
      <alignment horizontal="center" vertical="center"/>
    </xf>
    <xf numFmtId="0" fontId="29" fillId="2" borderId="5" xfId="0" applyFont="1" applyFill="1" applyBorder="1" applyAlignment="1">
      <alignment horizontal="left" vertical="top" wrapText="1"/>
    </xf>
    <xf numFmtId="0" fontId="29" fillId="2" borderId="0" xfId="0" applyFont="1" applyFill="1" applyAlignment="1">
      <alignment horizontal="left" vertical="top" wrapText="1"/>
    </xf>
    <xf numFmtId="0" fontId="29" fillId="2" borderId="22" xfId="0" applyFont="1" applyFill="1" applyBorder="1" applyAlignment="1">
      <alignment horizontal="left" vertical="top" wrapText="1"/>
    </xf>
    <xf numFmtId="0" fontId="16" fillId="2" borderId="11" xfId="0" applyFont="1" applyFill="1" applyBorder="1" applyAlignment="1">
      <alignment horizontal="center" vertical="top"/>
    </xf>
    <xf numFmtId="0" fontId="17" fillId="2" borderId="12" xfId="0" applyFont="1" applyFill="1" applyBorder="1" applyAlignment="1">
      <alignment horizontal="center" vertical="top"/>
    </xf>
    <xf numFmtId="0" fontId="17" fillId="2" borderId="13" xfId="0" applyFont="1" applyFill="1" applyBorder="1" applyAlignment="1">
      <alignment horizontal="center" vertical="top"/>
    </xf>
    <xf numFmtId="0" fontId="17" fillId="2" borderId="14" xfId="0" applyFont="1" applyFill="1" applyBorder="1" applyAlignment="1">
      <alignment horizontal="center" vertical="top"/>
    </xf>
    <xf numFmtId="0" fontId="17" fillId="2" borderId="1" xfId="0" applyFont="1" applyFill="1" applyBorder="1" applyAlignment="1">
      <alignment horizontal="center" vertical="top"/>
    </xf>
    <xf numFmtId="0" fontId="17" fillId="2" borderId="15" xfId="0" applyFont="1" applyFill="1" applyBorder="1" applyAlignment="1">
      <alignment horizontal="center" vertical="top"/>
    </xf>
    <xf numFmtId="0" fontId="17" fillId="2" borderId="16" xfId="0" applyFont="1" applyFill="1" applyBorder="1" applyAlignment="1">
      <alignment horizontal="center" vertical="top"/>
    </xf>
    <xf numFmtId="0" fontId="17" fillId="2" borderId="17" xfId="0" applyFont="1" applyFill="1" applyBorder="1" applyAlignment="1">
      <alignment horizontal="center" vertical="top"/>
    </xf>
    <xf numFmtId="0" fontId="17" fillId="2" borderId="18" xfId="0" applyFont="1" applyFill="1" applyBorder="1" applyAlignment="1">
      <alignment horizontal="center" vertical="top"/>
    </xf>
    <xf numFmtId="0" fontId="28" fillId="2" borderId="5" xfId="0" applyFont="1" applyFill="1" applyBorder="1" applyAlignment="1">
      <alignment horizontal="left" vertical="center" wrapText="1"/>
    </xf>
    <xf numFmtId="0" fontId="28" fillId="2" borderId="0" xfId="0" applyFont="1" applyFill="1" applyAlignment="1">
      <alignment horizontal="left" vertical="center"/>
    </xf>
    <xf numFmtId="0" fontId="28" fillId="2" borderId="22" xfId="0" applyFont="1" applyFill="1" applyBorder="1" applyAlignment="1">
      <alignment horizontal="left" vertical="center"/>
    </xf>
    <xf numFmtId="0" fontId="28" fillId="2" borderId="5" xfId="0" applyFont="1" applyFill="1" applyBorder="1" applyAlignment="1">
      <alignment horizontal="left" vertical="center"/>
    </xf>
    <xf numFmtId="0" fontId="30" fillId="5" borderId="5" xfId="0" applyFont="1" applyFill="1" applyBorder="1" applyAlignment="1">
      <alignment horizontal="center" vertical="center"/>
    </xf>
    <xf numFmtId="0" fontId="30" fillId="5" borderId="0" xfId="0" applyFont="1" applyFill="1" applyAlignment="1">
      <alignment horizontal="center" vertical="center"/>
    </xf>
    <xf numFmtId="0" fontId="30" fillId="5" borderId="22" xfId="0" applyFont="1" applyFill="1" applyBorder="1" applyAlignment="1">
      <alignment horizontal="center" vertical="center"/>
    </xf>
    <xf numFmtId="0" fontId="28" fillId="2" borderId="5" xfId="0" applyFont="1" applyFill="1" applyBorder="1" applyAlignment="1">
      <alignment horizontal="left" vertical="top" wrapText="1"/>
    </xf>
    <xf numFmtId="0" fontId="28" fillId="2" borderId="0" xfId="0" applyFont="1" applyFill="1" applyAlignment="1">
      <alignment horizontal="left" vertical="top" wrapText="1"/>
    </xf>
    <xf numFmtId="0" fontId="28" fillId="2" borderId="22" xfId="0" applyFont="1" applyFill="1" applyBorder="1" applyAlignment="1">
      <alignment horizontal="left" vertical="top" wrapText="1"/>
    </xf>
    <xf numFmtId="0" fontId="29" fillId="2" borderId="5" xfId="0" applyFont="1" applyFill="1" applyBorder="1" applyAlignment="1">
      <alignment horizontal="left" vertical="center" wrapText="1"/>
    </xf>
    <xf numFmtId="0" fontId="29" fillId="2" borderId="0" xfId="0" applyFont="1" applyFill="1" applyAlignment="1">
      <alignment horizontal="left" vertical="center" wrapText="1"/>
    </xf>
    <xf numFmtId="0" fontId="29" fillId="2" borderId="22" xfId="0" applyFont="1" applyFill="1" applyBorder="1" applyAlignment="1">
      <alignment horizontal="left" vertical="center" wrapText="1"/>
    </xf>
    <xf numFmtId="0" fontId="30" fillId="3" borderId="5" xfId="0" applyFont="1" applyFill="1" applyBorder="1" applyAlignment="1">
      <alignment horizontal="center" vertical="center"/>
    </xf>
    <xf numFmtId="0" fontId="30" fillId="3" borderId="0" xfId="0" applyFont="1" applyFill="1" applyAlignment="1">
      <alignment horizontal="center" vertical="center"/>
    </xf>
    <xf numFmtId="0" fontId="30" fillId="3" borderId="22" xfId="0" applyFont="1" applyFill="1" applyBorder="1" applyAlignment="1">
      <alignment horizontal="center" vertical="center"/>
    </xf>
    <xf numFmtId="0" fontId="28" fillId="2" borderId="23" xfId="0" applyFont="1" applyFill="1" applyBorder="1" applyAlignment="1">
      <alignment horizontal="left" vertical="top" wrapText="1"/>
    </xf>
    <xf numFmtId="0" fontId="28" fillId="2" borderId="24" xfId="0" applyFont="1" applyFill="1" applyBorder="1" applyAlignment="1">
      <alignment horizontal="left" vertical="top" wrapText="1"/>
    </xf>
    <xf numFmtId="0" fontId="28" fillId="2" borderId="25" xfId="0" applyFont="1" applyFill="1" applyBorder="1" applyAlignment="1">
      <alignment horizontal="left" vertical="top" wrapText="1"/>
    </xf>
    <xf numFmtId="0" fontId="30" fillId="5" borderId="5" xfId="0" applyFont="1" applyFill="1" applyBorder="1" applyAlignment="1">
      <alignment horizontal="center" vertical="center" wrapText="1"/>
    </xf>
    <xf numFmtId="0" fontId="30" fillId="5" borderId="0" xfId="0" applyFont="1" applyFill="1" applyAlignment="1">
      <alignment horizontal="center" vertical="center" wrapText="1"/>
    </xf>
    <xf numFmtId="0" fontId="30" fillId="5" borderId="22" xfId="0" applyFont="1" applyFill="1" applyBorder="1" applyAlignment="1">
      <alignment horizontal="center" vertical="center" wrapText="1"/>
    </xf>
    <xf numFmtId="0" fontId="30" fillId="2" borderId="0" xfId="0" applyFont="1" applyFill="1" applyAlignment="1">
      <alignment horizontal="left" vertical="top" wrapText="1"/>
    </xf>
    <xf numFmtId="0" fontId="30" fillId="2" borderId="22" xfId="0" applyFont="1" applyFill="1" applyBorder="1" applyAlignment="1">
      <alignment horizontal="left" vertical="top" wrapText="1"/>
    </xf>
    <xf numFmtId="0" fontId="28" fillId="2" borderId="5" xfId="0" applyFont="1" applyFill="1" applyBorder="1" applyAlignment="1">
      <alignment horizontal="left"/>
    </xf>
    <xf numFmtId="0" fontId="28" fillId="2" borderId="0" xfId="0" applyFont="1" applyFill="1" applyAlignment="1">
      <alignment horizontal="left"/>
    </xf>
    <xf numFmtId="0" fontId="28" fillId="2" borderId="22" xfId="0" applyFont="1" applyFill="1" applyBorder="1" applyAlignment="1">
      <alignment horizontal="left"/>
    </xf>
    <xf numFmtId="0" fontId="28" fillId="2" borderId="5" xfId="0" applyFont="1" applyFill="1" applyBorder="1" applyAlignment="1">
      <alignment horizontal="left" wrapText="1"/>
    </xf>
    <xf numFmtId="0" fontId="28" fillId="2" borderId="0" xfId="0" applyFont="1" applyFill="1" applyAlignment="1">
      <alignment horizontal="left" wrapText="1"/>
    </xf>
    <xf numFmtId="0" fontId="28" fillId="2" borderId="22" xfId="0" applyFont="1" applyFill="1" applyBorder="1" applyAlignment="1">
      <alignment horizontal="left" wrapText="1"/>
    </xf>
    <xf numFmtId="0" fontId="26" fillId="3" borderId="32" xfId="0" applyFont="1" applyFill="1" applyBorder="1" applyAlignment="1">
      <alignment horizontal="center" vertical="center"/>
    </xf>
    <xf numFmtId="0" fontId="26" fillId="3" borderId="33" xfId="0" applyFont="1" applyFill="1" applyBorder="1" applyAlignment="1">
      <alignment horizontal="center" vertical="center"/>
    </xf>
    <xf numFmtId="0" fontId="26" fillId="3" borderId="28" xfId="0" applyFont="1" applyFill="1" applyBorder="1" applyAlignment="1">
      <alignment horizontal="center" vertical="center"/>
    </xf>
    <xf numFmtId="0" fontId="44" fillId="0" borderId="39" xfId="22" quotePrefix="1" applyFont="1" applyBorder="1" applyAlignment="1">
      <alignment horizontal="center" vertical="center" wrapText="1"/>
    </xf>
    <xf numFmtId="0" fontId="44" fillId="0" borderId="40" xfId="22" quotePrefix="1" applyFont="1" applyBorder="1" applyAlignment="1">
      <alignment horizontal="center" vertical="center" wrapText="1"/>
    </xf>
    <xf numFmtId="0" fontId="44" fillId="0" borderId="41" xfId="22" quotePrefix="1" applyFont="1" applyBorder="1" applyAlignment="1">
      <alignment horizontal="center" vertical="center" wrapText="1"/>
    </xf>
    <xf numFmtId="0" fontId="26" fillId="4" borderId="14" xfId="0" applyFont="1" applyFill="1" applyBorder="1" applyAlignment="1">
      <alignment horizontal="center" vertical="center"/>
    </xf>
    <xf numFmtId="0" fontId="26" fillId="4" borderId="16" xfId="0" applyFont="1" applyFill="1" applyBorder="1" applyAlignment="1">
      <alignment horizontal="center" vertical="center"/>
    </xf>
    <xf numFmtId="0" fontId="23" fillId="2" borderId="19" xfId="0" applyFont="1" applyFill="1" applyBorder="1" applyAlignment="1">
      <alignment horizontal="left" vertical="center"/>
    </xf>
    <xf numFmtId="0" fontId="23" fillId="2" borderId="20" xfId="0" applyFont="1" applyFill="1" applyBorder="1" applyAlignment="1">
      <alignment horizontal="left" vertical="center"/>
    </xf>
    <xf numFmtId="0" fontId="23" fillId="2" borderId="21" xfId="0" applyFont="1" applyFill="1" applyBorder="1" applyAlignment="1">
      <alignment horizontal="left" vertical="center"/>
    </xf>
    <xf numFmtId="0" fontId="23" fillId="2" borderId="5" xfId="0" applyFont="1" applyFill="1" applyBorder="1" applyAlignment="1">
      <alignment horizontal="left" vertical="center"/>
    </xf>
    <xf numFmtId="0" fontId="23" fillId="2" borderId="0" xfId="0" applyFont="1" applyFill="1" applyAlignment="1">
      <alignment horizontal="left" vertical="center"/>
    </xf>
    <xf numFmtId="0" fontId="23" fillId="2" borderId="22" xfId="0" applyFont="1" applyFill="1" applyBorder="1" applyAlignment="1">
      <alignment horizontal="left" vertical="center"/>
    </xf>
    <xf numFmtId="0" fontId="23" fillId="2" borderId="23" xfId="0" applyFont="1" applyFill="1" applyBorder="1" applyAlignment="1">
      <alignment horizontal="left" vertical="center"/>
    </xf>
    <xf numFmtId="0" fontId="23" fillId="2" borderId="24" xfId="0" applyFont="1" applyFill="1" applyBorder="1" applyAlignment="1">
      <alignment horizontal="left" vertical="center"/>
    </xf>
    <xf numFmtId="0" fontId="23" fillId="2" borderId="25" xfId="0" applyFont="1" applyFill="1" applyBorder="1" applyAlignment="1">
      <alignment horizontal="left" vertical="center"/>
    </xf>
    <xf numFmtId="0" fontId="43" fillId="0" borderId="13" xfId="22" quotePrefix="1" applyFont="1" applyBorder="1" applyAlignment="1">
      <alignment horizontal="center" vertical="center" wrapText="1"/>
    </xf>
    <xf numFmtId="0" fontId="43" fillId="0" borderId="15" xfId="22" quotePrefix="1" applyFont="1" applyBorder="1" applyAlignment="1">
      <alignment horizontal="center" vertical="center" wrapText="1"/>
    </xf>
    <xf numFmtId="0" fontId="40" fillId="5" borderId="1" xfId="0" applyFont="1" applyFill="1" applyBorder="1" applyAlignment="1">
      <alignment horizontal="center" vertical="center"/>
    </xf>
    <xf numFmtId="0" fontId="26" fillId="5" borderId="19" xfId="0" applyFont="1" applyFill="1" applyBorder="1" applyAlignment="1">
      <alignment horizontal="center" vertical="center"/>
    </xf>
    <xf numFmtId="0" fontId="26" fillId="5" borderId="5" xfId="0" applyFont="1" applyFill="1" applyBorder="1" applyAlignment="1">
      <alignment horizontal="center" vertical="center"/>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4" xfId="0" applyFont="1" applyBorder="1" applyAlignment="1">
      <alignment vertical="center" wrapText="1"/>
    </xf>
    <xf numFmtId="0" fontId="40" fillId="5" borderId="12" xfId="0" applyFont="1" applyFill="1" applyBorder="1" applyAlignment="1">
      <alignment horizontal="center" vertical="center"/>
    </xf>
    <xf numFmtId="0" fontId="44" fillId="0" borderId="15" xfId="22" quotePrefix="1" applyFont="1" applyBorder="1" applyAlignment="1">
      <alignment horizontal="center" vertical="center"/>
    </xf>
    <xf numFmtId="0" fontId="44" fillId="0" borderId="15" xfId="22" applyFont="1" applyBorder="1" applyAlignment="1">
      <alignment horizontal="center" vertical="center"/>
    </xf>
    <xf numFmtId="0" fontId="42" fillId="0" borderId="12" xfId="22" quotePrefix="1" applyFont="1" applyBorder="1" applyAlignment="1">
      <alignment horizontal="center" vertical="center" wrapText="1"/>
    </xf>
    <xf numFmtId="0" fontId="42" fillId="0" borderId="1" xfId="22" quotePrefix="1" applyFont="1" applyBorder="1" applyAlignment="1">
      <alignment horizontal="center" vertical="center" wrapText="1"/>
    </xf>
    <xf numFmtId="0" fontId="42" fillId="0" borderId="17" xfId="22" quotePrefix="1" applyFont="1" applyBorder="1" applyAlignment="1">
      <alignment horizontal="center" vertical="center" wrapText="1"/>
    </xf>
    <xf numFmtId="14" fontId="25" fillId="0" borderId="35" xfId="0" applyNumberFormat="1" applyFont="1" applyBorder="1" applyAlignment="1">
      <alignment horizontal="center" vertical="center" wrapText="1"/>
    </xf>
    <xf numFmtId="14" fontId="25" fillId="0" borderId="3" xfId="0" applyNumberFormat="1" applyFont="1" applyBorder="1" applyAlignment="1">
      <alignment horizontal="center" vertical="center" wrapText="1"/>
    </xf>
    <xf numFmtId="14" fontId="25" fillId="0" borderId="4" xfId="0" applyNumberFormat="1" applyFont="1" applyBorder="1" applyAlignment="1">
      <alignment horizontal="center" vertical="center" wrapText="1"/>
    </xf>
    <xf numFmtId="14" fontId="25" fillId="0" borderId="2" xfId="0" applyNumberFormat="1" applyFont="1" applyBorder="1" applyAlignment="1">
      <alignment horizontal="center" vertical="center" wrapText="1"/>
    </xf>
    <xf numFmtId="14" fontId="41" fillId="0" borderId="3" xfId="0" applyNumberFormat="1" applyFont="1" applyBorder="1" applyAlignment="1">
      <alignment horizontal="center" vertical="center"/>
    </xf>
    <xf numFmtId="14" fontId="41" fillId="0" borderId="36" xfId="0" applyNumberFormat="1" applyFont="1" applyBorder="1" applyAlignment="1">
      <alignment horizontal="center" vertical="center"/>
    </xf>
    <xf numFmtId="0" fontId="40" fillId="4" borderId="1" xfId="0" applyFont="1" applyFill="1" applyBorder="1" applyAlignment="1">
      <alignment horizontal="center" vertical="center" wrapText="1"/>
    </xf>
    <xf numFmtId="0" fontId="40" fillId="4" borderId="17" xfId="0" applyFont="1" applyFill="1" applyBorder="1" applyAlignment="1">
      <alignment horizontal="center" vertical="center" wrapText="1"/>
    </xf>
    <xf numFmtId="0" fontId="25" fillId="0" borderId="1" xfId="0" applyFont="1" applyBorder="1" applyAlignment="1">
      <alignment horizontal="left" vertical="center" wrapText="1"/>
    </xf>
    <xf numFmtId="14" fontId="25" fillId="0" borderId="2" xfId="0" applyNumberFormat="1" applyFont="1" applyBorder="1" applyAlignment="1">
      <alignment horizontal="center" wrapText="1"/>
    </xf>
    <xf numFmtId="14" fontId="25" fillId="0" borderId="3" xfId="0" applyNumberFormat="1" applyFont="1" applyBorder="1" applyAlignment="1">
      <alignment horizontal="center" wrapText="1"/>
    </xf>
    <xf numFmtId="14" fontId="25" fillId="0" borderId="4" xfId="0" applyNumberFormat="1" applyFont="1" applyBorder="1" applyAlignment="1">
      <alignment horizontal="center" wrapText="1"/>
    </xf>
    <xf numFmtId="0" fontId="40" fillId="3" borderId="2" xfId="0" applyFont="1" applyFill="1" applyBorder="1" applyAlignment="1">
      <alignment horizontal="center" vertical="center"/>
    </xf>
    <xf numFmtId="0" fontId="40" fillId="3" borderId="3" xfId="0" applyFont="1" applyFill="1" applyBorder="1" applyAlignment="1">
      <alignment horizontal="center" vertical="center"/>
    </xf>
    <xf numFmtId="0" fontId="40" fillId="3" borderId="4" xfId="0" applyFont="1" applyFill="1" applyBorder="1" applyAlignment="1">
      <alignment horizontal="center"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2" borderId="10" xfId="0" applyFont="1" applyFill="1" applyBorder="1" applyAlignment="1">
      <alignment horizontal="left" vertical="center"/>
    </xf>
    <xf numFmtId="0" fontId="32" fillId="2" borderId="7" xfId="0" applyFont="1" applyFill="1" applyBorder="1" applyAlignment="1">
      <alignment horizontal="left" vertical="center" wrapText="1"/>
    </xf>
    <xf numFmtId="0" fontId="32" fillId="2" borderId="6"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22" fillId="2" borderId="19" xfId="0" applyFont="1" applyFill="1" applyBorder="1" applyAlignment="1">
      <alignment horizontal="center" vertical="top"/>
    </xf>
    <xf numFmtId="0" fontId="22" fillId="2" borderId="20" xfId="0" applyFont="1" applyFill="1" applyBorder="1" applyAlignment="1">
      <alignment horizontal="center" vertical="top"/>
    </xf>
    <xf numFmtId="0" fontId="22" fillId="2" borderId="21" xfId="0" applyFont="1" applyFill="1" applyBorder="1" applyAlignment="1">
      <alignment horizontal="center" vertical="top"/>
    </xf>
    <xf numFmtId="0" fontId="22" fillId="2" borderId="5" xfId="0" applyFont="1" applyFill="1" applyBorder="1" applyAlignment="1">
      <alignment horizontal="center" vertical="top"/>
    </xf>
    <xf numFmtId="0" fontId="22" fillId="2" borderId="0" xfId="0" applyFont="1" applyFill="1" applyAlignment="1">
      <alignment horizontal="center" vertical="top"/>
    </xf>
    <xf numFmtId="0" fontId="22" fillId="2" borderId="22" xfId="0" applyFont="1" applyFill="1" applyBorder="1" applyAlignment="1">
      <alignment horizontal="center" vertical="top"/>
    </xf>
    <xf numFmtId="0" fontId="22" fillId="2" borderId="23" xfId="0" applyFont="1" applyFill="1" applyBorder="1" applyAlignment="1">
      <alignment horizontal="center" vertical="top"/>
    </xf>
    <xf numFmtId="0" fontId="22" fillId="2" borderId="24" xfId="0" applyFont="1" applyFill="1" applyBorder="1" applyAlignment="1">
      <alignment horizontal="center" vertical="top"/>
    </xf>
    <xf numFmtId="0" fontId="22" fillId="2" borderId="25" xfId="0" applyFont="1" applyFill="1" applyBorder="1" applyAlignment="1">
      <alignment horizontal="center" vertical="top"/>
    </xf>
    <xf numFmtId="0" fontId="8" fillId="3" borderId="19"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31" fillId="6" borderId="8" xfId="0" applyFont="1" applyFill="1" applyBorder="1" applyAlignment="1">
      <alignment horizontal="right" vertical="center"/>
    </xf>
    <xf numFmtId="0" fontId="31" fillId="6" borderId="0" xfId="0" applyFont="1" applyFill="1" applyAlignment="1">
      <alignment horizontal="right" vertical="center"/>
    </xf>
    <xf numFmtId="0" fontId="8" fillId="2" borderId="1" xfId="0" applyFont="1" applyFill="1" applyBorder="1" applyAlignment="1">
      <alignment horizontal="center" vertical="center"/>
    </xf>
    <xf numFmtId="0" fontId="8" fillId="5" borderId="5"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8" fillId="4" borderId="5" xfId="0" applyFont="1" applyFill="1" applyBorder="1" applyAlignment="1">
      <alignment horizontal="right" vertical="center"/>
    </xf>
    <xf numFmtId="0" fontId="8" fillId="4" borderId="0" xfId="0" applyFont="1" applyFill="1" applyAlignment="1">
      <alignment horizontal="right" vertical="center"/>
    </xf>
    <xf numFmtId="0" fontId="31" fillId="6" borderId="19" xfId="0" applyFont="1" applyFill="1" applyBorder="1" applyAlignment="1">
      <alignment horizontal="right" vertical="center"/>
    </xf>
    <xf numFmtId="0" fontId="31" fillId="6" borderId="20" xfId="0" applyFont="1" applyFill="1" applyBorder="1" applyAlignment="1">
      <alignment horizontal="right" vertical="center"/>
    </xf>
    <xf numFmtId="0" fontId="31" fillId="6" borderId="23" xfId="0" applyFont="1" applyFill="1" applyBorder="1" applyAlignment="1">
      <alignment horizontal="right" vertical="center"/>
    </xf>
    <xf numFmtId="0" fontId="31" fillId="6" borderId="24" xfId="0" applyFont="1" applyFill="1" applyBorder="1" applyAlignment="1">
      <alignment horizontal="right"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0" xfId="0" applyFont="1" applyFill="1" applyAlignment="1">
      <alignment horizontal="center" vertical="center"/>
    </xf>
    <xf numFmtId="0" fontId="36" fillId="2" borderId="8" xfId="0" applyFont="1" applyFill="1" applyBorder="1" applyAlignment="1">
      <alignment horizontal="left" vertical="center"/>
    </xf>
    <xf numFmtId="0" fontId="36" fillId="2" borderId="9" xfId="0" applyFont="1" applyFill="1" applyBorder="1" applyAlignment="1">
      <alignment horizontal="left" vertical="center"/>
    </xf>
    <xf numFmtId="0" fontId="36" fillId="2" borderId="10" xfId="0" applyFont="1" applyFill="1" applyBorder="1" applyAlignment="1">
      <alignment horizontal="left" vertical="center"/>
    </xf>
    <xf numFmtId="0" fontId="8" fillId="3" borderId="23"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39" fillId="6" borderId="8" xfId="0" applyFont="1" applyFill="1" applyBorder="1" applyAlignment="1">
      <alignment horizontal="center" vertical="center"/>
    </xf>
    <xf numFmtId="0" fontId="39" fillId="6" borderId="9" xfId="0" applyFont="1" applyFill="1" applyBorder="1" applyAlignment="1">
      <alignment horizontal="center" vertical="center"/>
    </xf>
    <xf numFmtId="0" fontId="39" fillId="6" borderId="10" xfId="0" applyFont="1" applyFill="1" applyBorder="1" applyAlignment="1">
      <alignment horizontal="center" vertical="center"/>
    </xf>
    <xf numFmtId="0" fontId="22" fillId="2" borderId="19" xfId="0" applyFont="1" applyFill="1" applyBorder="1" applyAlignment="1">
      <alignment horizontal="left" vertical="center"/>
    </xf>
    <xf numFmtId="0" fontId="22" fillId="2" borderId="20" xfId="0" applyFont="1" applyFill="1" applyBorder="1" applyAlignment="1">
      <alignment horizontal="left" vertical="center"/>
    </xf>
    <xf numFmtId="0" fontId="22" fillId="2" borderId="21" xfId="0" applyFont="1" applyFill="1" applyBorder="1" applyAlignment="1">
      <alignment horizontal="left" vertical="center"/>
    </xf>
    <xf numFmtId="0" fontId="32" fillId="2" borderId="1" xfId="0" applyFont="1" applyFill="1" applyBorder="1"/>
    <xf numFmtId="0" fontId="32" fillId="2" borderId="4" xfId="0" applyFont="1" applyFill="1" applyBorder="1"/>
    <xf numFmtId="9" fontId="32" fillId="2" borderId="4" xfId="23" applyFont="1" applyFill="1" applyBorder="1"/>
    <xf numFmtId="165" fontId="32" fillId="2" borderId="38" xfId="24" applyFont="1" applyFill="1" applyBorder="1"/>
    <xf numFmtId="164" fontId="32" fillId="2" borderId="15" xfId="0" applyNumberFormat="1" applyFont="1" applyFill="1" applyBorder="1" applyAlignment="1">
      <alignment horizontal="right" vertical="center"/>
    </xf>
    <xf numFmtId="9" fontId="32" fillId="2" borderId="1" xfId="23" applyFont="1" applyFill="1" applyBorder="1"/>
    <xf numFmtId="165" fontId="32" fillId="2" borderId="1" xfId="24" applyFont="1" applyFill="1" applyBorder="1"/>
    <xf numFmtId="0" fontId="32" fillId="2" borderId="1" xfId="0" applyFont="1" applyFill="1" applyBorder="1" applyAlignment="1">
      <alignment vertical="center"/>
    </xf>
    <xf numFmtId="9" fontId="32" fillId="2" borderId="1" xfId="23" applyFont="1" applyFill="1" applyBorder="1" applyAlignment="1">
      <alignment horizontal="center" vertical="center"/>
    </xf>
    <xf numFmtId="164" fontId="32" fillId="2" borderId="1" xfId="0" applyNumberFormat="1" applyFont="1" applyFill="1" applyBorder="1" applyAlignment="1">
      <alignment horizontal="right" vertical="center"/>
    </xf>
    <xf numFmtId="0" fontId="32" fillId="2" borderId="1" xfId="0" applyFont="1" applyFill="1" applyBorder="1" applyAlignment="1">
      <alignment horizontal="right" vertical="center"/>
    </xf>
    <xf numFmtId="171" fontId="32" fillId="2" borderId="15" xfId="0" applyNumberFormat="1" applyFont="1" applyFill="1" applyBorder="1" applyAlignment="1">
      <alignment horizontal="right" vertical="center"/>
    </xf>
  </cellXfs>
  <cellStyles count="29">
    <cellStyle name="Euro" xfId="2" xr:uid="{00000000-0005-0000-0000-000000000000}"/>
    <cellStyle name="Hipervínculo" xfId="22" builtinId="8"/>
    <cellStyle name="Millares" xfId="28" builtinId="3"/>
    <cellStyle name="Millares [0] 2" xfId="4" xr:uid="{00000000-0005-0000-0000-000003000000}"/>
    <cellStyle name="Millares 2" xfId="5" xr:uid="{00000000-0005-0000-0000-000005000000}"/>
    <cellStyle name="Millares 2 2" xfId="18" xr:uid="{00000000-0005-0000-0000-000006000000}"/>
    <cellStyle name="Millares 3" xfId="6" xr:uid="{00000000-0005-0000-0000-000007000000}"/>
    <cellStyle name="Millares 3 2" xfId="19" xr:uid="{00000000-0005-0000-0000-000008000000}"/>
    <cellStyle name="Millares 4" xfId="3" xr:uid="{00000000-0005-0000-0000-000009000000}"/>
    <cellStyle name="Millares 5" xfId="26" xr:uid="{00000000-0005-0000-0000-00000A000000}"/>
    <cellStyle name="Moneda" xfId="24" builtinId="4"/>
    <cellStyle name="Moneda [0] 2" xfId="8" xr:uid="{00000000-0005-0000-0000-00000C000000}"/>
    <cellStyle name="Moneda 2" xfId="9" xr:uid="{00000000-0005-0000-0000-00000D000000}"/>
    <cellStyle name="Moneda 2 2" xfId="17" xr:uid="{00000000-0005-0000-0000-00000E000000}"/>
    <cellStyle name="Moneda 3" xfId="7" xr:uid="{00000000-0005-0000-0000-00000F000000}"/>
    <cellStyle name="Moneda 4" xfId="27" xr:uid="{00000000-0005-0000-0000-000010000000}"/>
    <cellStyle name="Normal" xfId="0" builtinId="0"/>
    <cellStyle name="Normal 2" xfId="10" xr:uid="{00000000-0005-0000-0000-000012000000}"/>
    <cellStyle name="Normal 2 2" xfId="15" xr:uid="{00000000-0005-0000-0000-000013000000}"/>
    <cellStyle name="Normal 3" xfId="11" xr:uid="{00000000-0005-0000-0000-000014000000}"/>
    <cellStyle name="Normal 3 2" xfId="20" xr:uid="{00000000-0005-0000-0000-000015000000}"/>
    <cellStyle name="Normal 4" xfId="1" xr:uid="{00000000-0005-0000-0000-000016000000}"/>
    <cellStyle name="Porcentaje" xfId="23" builtinId="5"/>
    <cellStyle name="Porcentaje 2" xfId="13" xr:uid="{00000000-0005-0000-0000-000018000000}"/>
    <cellStyle name="Porcentaje 2 2" xfId="16" xr:uid="{00000000-0005-0000-0000-000019000000}"/>
    <cellStyle name="Porcentaje 3" xfId="14" xr:uid="{00000000-0005-0000-0000-00001A000000}"/>
    <cellStyle name="Porcentaje 3 2" xfId="21" xr:uid="{00000000-0005-0000-0000-00001B000000}"/>
    <cellStyle name="Porcentaje 4" xfId="12" xr:uid="{00000000-0005-0000-0000-00001C000000}"/>
    <cellStyle name="Porcentual 3" xfId="25" xr:uid="{00000000-0005-0000-0000-00001D000000}"/>
  </cellStyles>
  <dxfs count="0"/>
  <tableStyles count="0" defaultTableStyle="TableStyleMedium2" defaultPivotStyle="PivotStyleLight16"/>
  <colors>
    <mruColors>
      <color rgb="FF669900"/>
      <color rgb="FF004241"/>
      <color rgb="FFE2A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2.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1</xdr:col>
      <xdr:colOff>101600</xdr:colOff>
      <xdr:row>32</xdr:row>
      <xdr:rowOff>165100</xdr:rowOff>
    </xdr:from>
    <xdr:to>
      <xdr:col>7</xdr:col>
      <xdr:colOff>749300</xdr:colOff>
      <xdr:row>38</xdr:row>
      <xdr:rowOff>10886</xdr:rowOff>
    </xdr:to>
    <xdr:sp macro="" textlink="">
      <xdr:nvSpPr>
        <xdr:cNvPr id="4" name="CuadroTexto 3">
          <a:extLst>
            <a:ext uri="{FF2B5EF4-FFF2-40B4-BE49-F238E27FC236}">
              <a16:creationId xmlns:a16="http://schemas.microsoft.com/office/drawing/2014/main" id="{6DA46280-F319-4B8C-9315-0406596A4442}"/>
            </a:ext>
          </a:extLst>
        </xdr:cNvPr>
        <xdr:cNvSpPr txBox="1"/>
      </xdr:nvSpPr>
      <xdr:spPr>
        <a:xfrm>
          <a:off x="901700" y="6324600"/>
          <a:ext cx="5448300" cy="988786"/>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a:solidFill>
                <a:schemeClr val="bg1"/>
              </a:solidFill>
            </a:rPr>
            <a:t>Forma</a:t>
          </a:r>
          <a:r>
            <a:rPr lang="es-CO" sz="2400" baseline="0">
              <a:solidFill>
                <a:schemeClr val="bg1"/>
              </a:solidFill>
            </a:rPr>
            <a:t> correcta: Restauración de la conectividad del paisaje agropecuario</a:t>
          </a:r>
          <a:endParaRPr lang="es-CO" sz="2400">
            <a:solidFill>
              <a:schemeClr val="bg1"/>
            </a:solidFill>
          </a:endParaRPr>
        </a:p>
      </xdr:txBody>
    </xdr:sp>
    <xdr:clientData/>
  </xdr:twoCellAnchor>
  <xdr:twoCellAnchor editAs="oneCell">
    <xdr:from>
      <xdr:col>0</xdr:col>
      <xdr:colOff>0</xdr:colOff>
      <xdr:row>0</xdr:row>
      <xdr:rowOff>0</xdr:rowOff>
    </xdr:from>
    <xdr:to>
      <xdr:col>20</xdr:col>
      <xdr:colOff>0</xdr:colOff>
      <xdr:row>52</xdr:row>
      <xdr:rowOff>9677</xdr:rowOff>
    </xdr:to>
    <xdr:pic>
      <xdr:nvPicPr>
        <xdr:cNvPr id="2" name="Picture 1">
          <a:extLst>
            <a:ext uri="{FF2B5EF4-FFF2-40B4-BE49-F238E27FC236}">
              <a16:creationId xmlns:a16="http://schemas.microsoft.com/office/drawing/2014/main" id="{78B72463-31C6-D24F-ACC8-21F8E3A4E2D8}"/>
            </a:ext>
          </a:extLst>
        </xdr:cNvPr>
        <xdr:cNvPicPr>
          <a:picLocks noChangeAspect="1"/>
        </xdr:cNvPicPr>
      </xdr:nvPicPr>
      <xdr:blipFill>
        <a:blip xmlns:r="http://schemas.openxmlformats.org/officeDocument/2006/relationships" r:embed="rId1"/>
        <a:stretch>
          <a:fillRect/>
        </a:stretch>
      </xdr:blipFill>
      <xdr:spPr>
        <a:xfrm>
          <a:off x="0" y="0"/>
          <a:ext cx="17610667" cy="9780210"/>
        </a:xfrm>
        <a:prstGeom prst="rect">
          <a:avLst/>
        </a:prstGeom>
      </xdr:spPr>
    </xdr:pic>
    <xdr:clientData/>
  </xdr:twoCellAnchor>
  <xdr:twoCellAnchor>
    <xdr:from>
      <xdr:col>1</xdr:col>
      <xdr:colOff>149679</xdr:colOff>
      <xdr:row>32</xdr:row>
      <xdr:rowOff>54428</xdr:rowOff>
    </xdr:from>
    <xdr:to>
      <xdr:col>9</xdr:col>
      <xdr:colOff>449036</xdr:colOff>
      <xdr:row>41</xdr:row>
      <xdr:rowOff>176892</xdr:rowOff>
    </xdr:to>
    <xdr:sp macro="" textlink="">
      <xdr:nvSpPr>
        <xdr:cNvPr id="3" name="Cuadro de texto 2">
          <a:extLst>
            <a:ext uri="{FF2B5EF4-FFF2-40B4-BE49-F238E27FC236}">
              <a16:creationId xmlns:a16="http://schemas.microsoft.com/office/drawing/2014/main" id="{7AE8CC30-693D-A5E0-AF39-7677F944E2C7}"/>
            </a:ext>
          </a:extLst>
        </xdr:cNvPr>
        <xdr:cNvSpPr txBox="1">
          <a:spLocks noChangeArrowheads="1"/>
        </xdr:cNvSpPr>
      </xdr:nvSpPr>
      <xdr:spPr bwMode="auto">
        <a:xfrm>
          <a:off x="911679" y="6204857"/>
          <a:ext cx="6395357" cy="1836964"/>
        </a:xfrm>
        <a:prstGeom prst="rect">
          <a:avLst/>
        </a:prstGeom>
        <a:solidFill>
          <a:srgbClr val="004241"/>
        </a:solidFill>
        <a:ln w="9525">
          <a:noFill/>
          <a:miter lim="800000"/>
          <a:headEnd/>
          <a:tailEnd/>
        </a:ln>
      </xdr:spPr>
      <xdr:txBody>
        <a:bodyPr rot="0" vert="horz" wrap="square" lIns="91440" tIns="45720" rIns="91440" bIns="45720" anchor="t" anchorCtr="0">
          <a:noAutofit/>
        </a:bodyPr>
        <a:lstStyle/>
        <a:p>
          <a:pPr>
            <a:lnSpc>
              <a:spcPct val="107000"/>
            </a:lnSpc>
            <a:spcAft>
              <a:spcPts val="800"/>
            </a:spcAft>
            <a:buNone/>
          </a:pPr>
          <a:r>
            <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rPr>
            <a:t>Manejo forestal sostenible comunitario – no maderables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1322295</xdr:colOff>
      <xdr:row>35</xdr:row>
      <xdr:rowOff>212912</xdr:rowOff>
    </xdr:from>
    <xdr:to>
      <xdr:col>11</xdr:col>
      <xdr:colOff>1669677</xdr:colOff>
      <xdr:row>35</xdr:row>
      <xdr:rowOff>498282</xdr:rowOff>
    </xdr:to>
    <xdr:pic>
      <xdr:nvPicPr>
        <xdr:cNvPr id="12" name="Google Shape;283;g1045ebef7ff_0_80">
          <a:extLst>
            <a:ext uri="{FF2B5EF4-FFF2-40B4-BE49-F238E27FC236}">
              <a16:creationId xmlns:a16="http://schemas.microsoft.com/office/drawing/2014/main" id="{00000000-0008-0000-0100-00000C000000}"/>
            </a:ext>
          </a:extLst>
        </xdr:cNvPr>
        <xdr:cNvPicPr preferRelativeResize="0"/>
      </xdr:nvPicPr>
      <xdr:blipFill rotWithShape="1">
        <a:blip xmlns:r="http://schemas.openxmlformats.org/officeDocument/2006/relationships" r:embed="rId1">
          <a:alphaModFix/>
        </a:blip>
        <a:srcRect/>
        <a:stretch/>
      </xdr:blipFill>
      <xdr:spPr>
        <a:xfrm>
          <a:off x="10455089" y="15564971"/>
          <a:ext cx="347382" cy="300124"/>
        </a:xfrm>
        <a:prstGeom prst="rect">
          <a:avLst/>
        </a:prstGeom>
        <a:noFill/>
        <a:ln>
          <a:noFill/>
        </a:ln>
      </xdr:spPr>
    </xdr:pic>
    <xdr:clientData/>
  </xdr:twoCellAnchor>
  <xdr:twoCellAnchor editAs="oneCell">
    <xdr:from>
      <xdr:col>11</xdr:col>
      <xdr:colOff>1568824</xdr:colOff>
      <xdr:row>32</xdr:row>
      <xdr:rowOff>504266</xdr:rowOff>
    </xdr:from>
    <xdr:to>
      <xdr:col>11</xdr:col>
      <xdr:colOff>1916206</xdr:colOff>
      <xdr:row>32</xdr:row>
      <xdr:rowOff>816219</xdr:rowOff>
    </xdr:to>
    <xdr:pic>
      <xdr:nvPicPr>
        <xdr:cNvPr id="13" name="Google Shape;283;g1045ebef7ff_0_80">
          <a:extLst>
            <a:ext uri="{FF2B5EF4-FFF2-40B4-BE49-F238E27FC236}">
              <a16:creationId xmlns:a16="http://schemas.microsoft.com/office/drawing/2014/main" id="{00000000-0008-0000-0100-00000D000000}"/>
            </a:ext>
          </a:extLst>
        </xdr:cNvPr>
        <xdr:cNvPicPr preferRelativeResize="0"/>
      </xdr:nvPicPr>
      <xdr:blipFill rotWithShape="1">
        <a:blip xmlns:r="http://schemas.openxmlformats.org/officeDocument/2006/relationships" r:embed="rId1">
          <a:alphaModFix/>
        </a:blip>
        <a:srcRect/>
        <a:stretch/>
      </xdr:blipFill>
      <xdr:spPr>
        <a:xfrm>
          <a:off x="10701618" y="14657295"/>
          <a:ext cx="347382" cy="300124"/>
        </a:xfrm>
        <a:prstGeom prst="rect">
          <a:avLst/>
        </a:prstGeom>
        <a:noFill/>
        <a:ln>
          <a:noFill/>
        </a:ln>
      </xdr:spPr>
    </xdr:pic>
    <xdr:clientData/>
  </xdr:twoCellAnchor>
  <xdr:twoCellAnchor editAs="oneCell">
    <xdr:from>
      <xdr:col>11</xdr:col>
      <xdr:colOff>2308412</xdr:colOff>
      <xdr:row>31</xdr:row>
      <xdr:rowOff>560294</xdr:rowOff>
    </xdr:from>
    <xdr:to>
      <xdr:col>11</xdr:col>
      <xdr:colOff>2655794</xdr:colOff>
      <xdr:row>32</xdr:row>
      <xdr:rowOff>175925</xdr:rowOff>
    </xdr:to>
    <xdr:pic>
      <xdr:nvPicPr>
        <xdr:cNvPr id="14" name="Google Shape;283;g1045ebef7ff_0_80">
          <a:extLst>
            <a:ext uri="{FF2B5EF4-FFF2-40B4-BE49-F238E27FC236}">
              <a16:creationId xmlns:a16="http://schemas.microsoft.com/office/drawing/2014/main" id="{00000000-0008-0000-0100-00000E000000}"/>
            </a:ext>
          </a:extLst>
        </xdr:cNvPr>
        <xdr:cNvPicPr preferRelativeResize="0"/>
      </xdr:nvPicPr>
      <xdr:blipFill rotWithShape="1">
        <a:blip xmlns:r="http://schemas.openxmlformats.org/officeDocument/2006/relationships" r:embed="rId1">
          <a:alphaModFix/>
        </a:blip>
        <a:srcRect/>
        <a:stretch/>
      </xdr:blipFill>
      <xdr:spPr>
        <a:xfrm>
          <a:off x="11441206" y="14108206"/>
          <a:ext cx="347382" cy="300124"/>
        </a:xfrm>
        <a:prstGeom prst="rect">
          <a:avLst/>
        </a:prstGeom>
        <a:noFill/>
        <a:ln>
          <a:noFill/>
        </a:ln>
      </xdr:spPr>
    </xdr:pic>
    <xdr:clientData/>
  </xdr:twoCellAnchor>
  <xdr:twoCellAnchor editAs="oneCell">
    <xdr:from>
      <xdr:col>11</xdr:col>
      <xdr:colOff>1804147</xdr:colOff>
      <xdr:row>30</xdr:row>
      <xdr:rowOff>190500</xdr:rowOff>
    </xdr:from>
    <xdr:to>
      <xdr:col>11</xdr:col>
      <xdr:colOff>2151529</xdr:colOff>
      <xdr:row>31</xdr:row>
      <xdr:rowOff>223551</xdr:rowOff>
    </xdr:to>
    <xdr:pic>
      <xdr:nvPicPr>
        <xdr:cNvPr id="15" name="Google Shape;283;g1045ebef7ff_0_80">
          <a:extLst>
            <a:ext uri="{FF2B5EF4-FFF2-40B4-BE49-F238E27FC236}">
              <a16:creationId xmlns:a16="http://schemas.microsoft.com/office/drawing/2014/main" id="{00000000-0008-0000-0100-00000F000000}"/>
            </a:ext>
          </a:extLst>
        </xdr:cNvPr>
        <xdr:cNvPicPr preferRelativeResize="0"/>
      </xdr:nvPicPr>
      <xdr:blipFill rotWithShape="1">
        <a:blip xmlns:r="http://schemas.openxmlformats.org/officeDocument/2006/relationships" r:embed="rId1">
          <a:alphaModFix/>
        </a:blip>
        <a:srcRect/>
        <a:stretch/>
      </xdr:blipFill>
      <xdr:spPr>
        <a:xfrm>
          <a:off x="10936941" y="13503088"/>
          <a:ext cx="347382" cy="300124"/>
        </a:xfrm>
        <a:prstGeom prst="rect">
          <a:avLst/>
        </a:prstGeom>
        <a:noFill/>
        <a:ln>
          <a:noFill/>
        </a:ln>
      </xdr:spPr>
    </xdr:pic>
    <xdr:clientData/>
  </xdr:twoCellAnchor>
  <xdr:twoCellAnchor editAs="oneCell">
    <xdr:from>
      <xdr:col>11</xdr:col>
      <xdr:colOff>2050676</xdr:colOff>
      <xdr:row>29</xdr:row>
      <xdr:rowOff>100853</xdr:rowOff>
    </xdr:from>
    <xdr:to>
      <xdr:col>11</xdr:col>
      <xdr:colOff>2398058</xdr:colOff>
      <xdr:row>30</xdr:row>
      <xdr:rowOff>169388</xdr:rowOff>
    </xdr:to>
    <xdr:pic>
      <xdr:nvPicPr>
        <xdr:cNvPr id="16" name="Google Shape;283;g1045ebef7ff_0_80">
          <a:extLst>
            <a:ext uri="{FF2B5EF4-FFF2-40B4-BE49-F238E27FC236}">
              <a16:creationId xmlns:a16="http://schemas.microsoft.com/office/drawing/2014/main" id="{00000000-0008-0000-0100-000010000000}"/>
            </a:ext>
          </a:extLst>
        </xdr:cNvPr>
        <xdr:cNvPicPr preferRelativeResize="0"/>
      </xdr:nvPicPr>
      <xdr:blipFill rotWithShape="1">
        <a:blip xmlns:r="http://schemas.openxmlformats.org/officeDocument/2006/relationships" r:embed="rId1">
          <a:alphaModFix/>
        </a:blip>
        <a:srcRect/>
        <a:stretch/>
      </xdr:blipFill>
      <xdr:spPr>
        <a:xfrm>
          <a:off x="11183470" y="13211735"/>
          <a:ext cx="347382" cy="300124"/>
        </a:xfrm>
        <a:prstGeom prst="rect">
          <a:avLst/>
        </a:prstGeom>
        <a:noFill/>
        <a:ln>
          <a:noFill/>
        </a:ln>
      </xdr:spPr>
    </xdr:pic>
    <xdr:clientData/>
  </xdr:twoCellAnchor>
  <xdr:twoCellAnchor editAs="oneCell">
    <xdr:from>
      <xdr:col>11</xdr:col>
      <xdr:colOff>1131795</xdr:colOff>
      <xdr:row>26</xdr:row>
      <xdr:rowOff>448235</xdr:rowOff>
    </xdr:from>
    <xdr:to>
      <xdr:col>11</xdr:col>
      <xdr:colOff>1479177</xdr:colOff>
      <xdr:row>27</xdr:row>
      <xdr:rowOff>16241</xdr:rowOff>
    </xdr:to>
    <xdr:pic>
      <xdr:nvPicPr>
        <xdr:cNvPr id="17" name="Google Shape;283;g1045ebef7ff_0_80">
          <a:extLst>
            <a:ext uri="{FF2B5EF4-FFF2-40B4-BE49-F238E27FC236}">
              <a16:creationId xmlns:a16="http://schemas.microsoft.com/office/drawing/2014/main" id="{00000000-0008-0000-0100-000011000000}"/>
            </a:ext>
          </a:extLst>
        </xdr:cNvPr>
        <xdr:cNvPicPr preferRelativeResize="0"/>
      </xdr:nvPicPr>
      <xdr:blipFill rotWithShape="1">
        <a:blip xmlns:r="http://schemas.openxmlformats.org/officeDocument/2006/relationships" r:embed="rId1">
          <a:alphaModFix/>
        </a:blip>
        <a:srcRect/>
        <a:stretch/>
      </xdr:blipFill>
      <xdr:spPr>
        <a:xfrm>
          <a:off x="10264589" y="10802470"/>
          <a:ext cx="347382" cy="300124"/>
        </a:xfrm>
        <a:prstGeom prst="rect">
          <a:avLst/>
        </a:prstGeom>
        <a:noFill/>
        <a:ln>
          <a:noFill/>
        </a:ln>
      </xdr:spPr>
    </xdr:pic>
    <xdr:clientData/>
  </xdr:twoCellAnchor>
  <xdr:twoCellAnchor editAs="oneCell">
    <xdr:from>
      <xdr:col>11</xdr:col>
      <xdr:colOff>1109382</xdr:colOff>
      <xdr:row>24</xdr:row>
      <xdr:rowOff>1479176</xdr:rowOff>
    </xdr:from>
    <xdr:to>
      <xdr:col>11</xdr:col>
      <xdr:colOff>1456764</xdr:colOff>
      <xdr:row>24</xdr:row>
      <xdr:rowOff>1771829</xdr:rowOff>
    </xdr:to>
    <xdr:pic>
      <xdr:nvPicPr>
        <xdr:cNvPr id="18" name="Google Shape;283;g1045ebef7ff_0_80">
          <a:extLst>
            <a:ext uri="{FF2B5EF4-FFF2-40B4-BE49-F238E27FC236}">
              <a16:creationId xmlns:a16="http://schemas.microsoft.com/office/drawing/2014/main" id="{00000000-0008-0000-0100-000012000000}"/>
            </a:ext>
          </a:extLst>
        </xdr:cNvPr>
        <xdr:cNvPicPr preferRelativeResize="0"/>
      </xdr:nvPicPr>
      <xdr:blipFill rotWithShape="1">
        <a:blip xmlns:r="http://schemas.openxmlformats.org/officeDocument/2006/relationships" r:embed="rId1">
          <a:alphaModFix/>
        </a:blip>
        <a:srcRect/>
        <a:stretch/>
      </xdr:blipFill>
      <xdr:spPr>
        <a:xfrm>
          <a:off x="10242176" y="9816352"/>
          <a:ext cx="347382" cy="300124"/>
        </a:xfrm>
        <a:prstGeom prst="rect">
          <a:avLst/>
        </a:prstGeom>
        <a:noFill/>
        <a:ln>
          <a:noFill/>
        </a:ln>
      </xdr:spPr>
    </xdr:pic>
    <xdr:clientData/>
  </xdr:twoCellAnchor>
  <xdr:twoCellAnchor editAs="oneCell">
    <xdr:from>
      <xdr:col>11</xdr:col>
      <xdr:colOff>1154206</xdr:colOff>
      <xdr:row>19</xdr:row>
      <xdr:rowOff>358587</xdr:rowOff>
    </xdr:from>
    <xdr:to>
      <xdr:col>11</xdr:col>
      <xdr:colOff>1501588</xdr:colOff>
      <xdr:row>19</xdr:row>
      <xdr:rowOff>662446</xdr:rowOff>
    </xdr:to>
    <xdr:pic>
      <xdr:nvPicPr>
        <xdr:cNvPr id="19" name="Google Shape;283;g1045ebef7ff_0_80">
          <a:extLst>
            <a:ext uri="{FF2B5EF4-FFF2-40B4-BE49-F238E27FC236}">
              <a16:creationId xmlns:a16="http://schemas.microsoft.com/office/drawing/2014/main" id="{00000000-0008-0000-0100-000013000000}"/>
            </a:ext>
          </a:extLst>
        </xdr:cNvPr>
        <xdr:cNvPicPr preferRelativeResize="0"/>
      </xdr:nvPicPr>
      <xdr:blipFill rotWithShape="1">
        <a:blip xmlns:r="http://schemas.openxmlformats.org/officeDocument/2006/relationships" r:embed="rId1">
          <a:alphaModFix/>
        </a:blip>
        <a:srcRect/>
        <a:stretch/>
      </xdr:blipFill>
      <xdr:spPr>
        <a:xfrm>
          <a:off x="10287000" y="6745940"/>
          <a:ext cx="347382" cy="300124"/>
        </a:xfrm>
        <a:prstGeom prst="rect">
          <a:avLst/>
        </a:prstGeom>
        <a:noFill/>
        <a:ln>
          <a:noFill/>
        </a:ln>
      </xdr:spPr>
    </xdr:pic>
    <xdr:clientData/>
  </xdr:twoCellAnchor>
  <xdr:twoCellAnchor editAs="oneCell">
    <xdr:from>
      <xdr:col>2</xdr:col>
      <xdr:colOff>315434</xdr:colOff>
      <xdr:row>1</xdr:row>
      <xdr:rowOff>168087</xdr:rowOff>
    </xdr:from>
    <xdr:to>
      <xdr:col>10</xdr:col>
      <xdr:colOff>1215498</xdr:colOff>
      <xdr:row>3</xdr:row>
      <xdr:rowOff>773204</xdr:rowOff>
    </xdr:to>
    <xdr:pic>
      <xdr:nvPicPr>
        <xdr:cNvPr id="22" name="Imagen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7434" y="358587"/>
          <a:ext cx="6996063" cy="986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415636</xdr:colOff>
      <xdr:row>0</xdr:row>
      <xdr:rowOff>155863</xdr:rowOff>
    </xdr:from>
    <xdr:to>
      <xdr:col>10</xdr:col>
      <xdr:colOff>1018</xdr:colOff>
      <xdr:row>2</xdr:row>
      <xdr:rowOff>79935</xdr:rowOff>
    </xdr:to>
    <xdr:pic>
      <xdr:nvPicPr>
        <xdr:cNvPr id="3" name="Google Shape;283;g1045ebef7ff_0_80">
          <a:extLst>
            <a:ext uri="{FF2B5EF4-FFF2-40B4-BE49-F238E27FC236}">
              <a16:creationId xmlns:a16="http://schemas.microsoft.com/office/drawing/2014/main" id="{00000000-0008-0000-0300-000003000000}"/>
            </a:ext>
          </a:extLst>
        </xdr:cNvPr>
        <xdr:cNvPicPr preferRelativeResize="0"/>
      </xdr:nvPicPr>
      <xdr:blipFill rotWithShape="1">
        <a:blip xmlns:r="http://schemas.openxmlformats.org/officeDocument/2006/relationships" r:embed="rId1">
          <a:alphaModFix/>
        </a:blip>
        <a:srcRect/>
        <a:stretch/>
      </xdr:blipFill>
      <xdr:spPr>
        <a:xfrm>
          <a:off x="10546772" y="155863"/>
          <a:ext cx="347382" cy="300124"/>
        </a:xfrm>
        <a:prstGeom prst="rect">
          <a:avLst/>
        </a:prstGeom>
        <a:noFill/>
        <a:ln>
          <a:noFill/>
        </a:ln>
      </xdr:spPr>
    </xdr:pic>
    <xdr:clientData/>
  </xdr:twoCellAnchor>
  <xdr:twoCellAnchor>
    <xdr:from>
      <xdr:col>0</xdr:col>
      <xdr:colOff>268815</xdr:colOff>
      <xdr:row>1</xdr:row>
      <xdr:rowOff>0</xdr:rowOff>
    </xdr:from>
    <xdr:to>
      <xdr:col>5</xdr:col>
      <xdr:colOff>0</xdr:colOff>
      <xdr:row>2</xdr:row>
      <xdr:rowOff>183641</xdr:rowOff>
    </xdr:to>
    <xdr:sp macro="" textlink="">
      <xdr:nvSpPr>
        <xdr:cNvPr id="5" name="CuadroTexto 5">
          <a:extLst>
            <a:ext uri="{FF2B5EF4-FFF2-40B4-BE49-F238E27FC236}">
              <a16:creationId xmlns:a16="http://schemas.microsoft.com/office/drawing/2014/main" id="{52329762-912C-8C8B-7994-5687413D47FC}"/>
            </a:ext>
          </a:extLst>
        </xdr:cNvPr>
        <xdr:cNvSpPr txBox="1"/>
      </xdr:nvSpPr>
      <xdr:spPr>
        <a:xfrm>
          <a:off x="268815" y="190500"/>
          <a:ext cx="6093371" cy="374141"/>
        </a:xfrm>
        <a:prstGeom prst="rect">
          <a:avLst/>
        </a:prstGeom>
        <a:solidFill>
          <a:srgbClr val="008080"/>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b="1">
              <a:solidFill>
                <a:schemeClr val="bg1"/>
              </a:solidFill>
            </a:rPr>
            <a:t>Manejo forestal sostenible comunitario- no maderables</a:t>
          </a:r>
        </a:p>
      </xdr:txBody>
    </xdr:sp>
    <xdr:clientData/>
  </xdr:twoCellAnchor>
  <xdr:twoCellAnchor>
    <xdr:from>
      <xdr:col>4</xdr:col>
      <xdr:colOff>172915</xdr:colOff>
      <xdr:row>3</xdr:row>
      <xdr:rowOff>0</xdr:rowOff>
    </xdr:from>
    <xdr:to>
      <xdr:col>5</xdr:col>
      <xdr:colOff>0</xdr:colOff>
      <xdr:row>3</xdr:row>
      <xdr:rowOff>0</xdr:rowOff>
    </xdr:to>
    <xdr:sp macro="" textlink="">
      <xdr:nvSpPr>
        <xdr:cNvPr id="16" name="Abrir llave 15">
          <a:extLst>
            <a:ext uri="{FF2B5EF4-FFF2-40B4-BE49-F238E27FC236}">
              <a16:creationId xmlns:a16="http://schemas.microsoft.com/office/drawing/2014/main" id="{448BB907-A9D8-EC06-A9E9-8CBCFF7BD1B6}"/>
            </a:ext>
          </a:extLst>
        </xdr:cNvPr>
        <xdr:cNvSpPr/>
      </xdr:nvSpPr>
      <xdr:spPr>
        <a:xfrm rot="10800000">
          <a:off x="3220915" y="1587920"/>
          <a:ext cx="658205" cy="4120511"/>
        </a:xfrm>
        <a:prstGeom prst="leftBrace">
          <a:avLst/>
        </a:prstGeom>
        <a:ln w="57150"/>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s-CO"/>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90930</xdr:colOff>
      <xdr:row>9</xdr:row>
      <xdr:rowOff>144779</xdr:rowOff>
    </xdr:from>
    <xdr:to>
      <xdr:col>8</xdr:col>
      <xdr:colOff>1112519</xdr:colOff>
      <xdr:row>12</xdr:row>
      <xdr:rowOff>178966</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stretch>
          <a:fillRect/>
        </a:stretch>
      </xdr:blipFill>
      <xdr:spPr>
        <a:xfrm>
          <a:off x="11703810" y="1584959"/>
          <a:ext cx="1021589" cy="1393087"/>
        </a:xfrm>
        <a:prstGeom prst="rect">
          <a:avLst/>
        </a:prstGeom>
      </xdr:spPr>
    </xdr:pic>
    <xdr:clientData/>
  </xdr:twoCellAnchor>
  <xdr:twoCellAnchor editAs="oneCell">
    <xdr:from>
      <xdr:col>7</xdr:col>
      <xdr:colOff>143123</xdr:colOff>
      <xdr:row>22</xdr:row>
      <xdr:rowOff>132520</xdr:rowOff>
    </xdr:from>
    <xdr:to>
      <xdr:col>7</xdr:col>
      <xdr:colOff>1170927</xdr:colOff>
      <xdr:row>23</xdr:row>
      <xdr:rowOff>415327</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2"/>
        <a:srcRect l="7654" t="28801" r="58375" b="10639"/>
        <a:stretch/>
      </xdr:blipFill>
      <xdr:spPr>
        <a:xfrm>
          <a:off x="9149963" y="3660580"/>
          <a:ext cx="1027804" cy="981307"/>
        </a:xfrm>
        <a:prstGeom prst="ellipse">
          <a:avLst/>
        </a:prstGeom>
      </xdr:spPr>
    </xdr:pic>
    <xdr:clientData/>
  </xdr:twoCellAnchor>
  <xdr:twoCellAnchor editAs="oneCell">
    <xdr:from>
      <xdr:col>8</xdr:col>
      <xdr:colOff>137160</xdr:colOff>
      <xdr:row>21</xdr:row>
      <xdr:rowOff>83820</xdr:rowOff>
    </xdr:from>
    <xdr:to>
      <xdr:col>8</xdr:col>
      <xdr:colOff>982980</xdr:colOff>
      <xdr:row>23</xdr:row>
      <xdr:rowOff>214840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3"/>
        <a:stretch>
          <a:fillRect/>
        </a:stretch>
      </xdr:blipFill>
      <xdr:spPr>
        <a:xfrm>
          <a:off x="11750040" y="3482340"/>
          <a:ext cx="845820" cy="1289260"/>
        </a:xfrm>
        <a:prstGeom prst="rect">
          <a:avLst/>
        </a:prstGeom>
      </xdr:spPr>
    </xdr:pic>
    <xdr:clientData/>
  </xdr:twoCellAnchor>
  <xdr:twoCellAnchor editAs="oneCell">
    <xdr:from>
      <xdr:col>8</xdr:col>
      <xdr:colOff>228600</xdr:colOff>
      <xdr:row>24</xdr:row>
      <xdr:rowOff>256541</xdr:rowOff>
    </xdr:from>
    <xdr:to>
      <xdr:col>8</xdr:col>
      <xdr:colOff>915783</xdr:colOff>
      <xdr:row>25</xdr:row>
      <xdr:rowOff>330201</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15532100" y="10048241"/>
          <a:ext cx="687183" cy="899160"/>
        </a:xfrm>
        <a:prstGeom prst="rect">
          <a:avLst/>
        </a:prstGeom>
      </xdr:spPr>
    </xdr:pic>
    <xdr:clientData/>
  </xdr:twoCellAnchor>
  <xdr:twoCellAnchor editAs="oneCell">
    <xdr:from>
      <xdr:col>4</xdr:col>
      <xdr:colOff>1141903</xdr:colOff>
      <xdr:row>0</xdr:row>
      <xdr:rowOff>171452</xdr:rowOff>
    </xdr:from>
    <xdr:to>
      <xdr:col>8</xdr:col>
      <xdr:colOff>184295</xdr:colOff>
      <xdr:row>4</xdr:row>
      <xdr:rowOff>314325</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98403" y="171452"/>
          <a:ext cx="5811492" cy="828673"/>
        </a:xfrm>
        <a:prstGeom prst="rect">
          <a:avLst/>
        </a:prstGeom>
      </xdr:spPr>
    </xdr:pic>
    <xdr:clientData/>
  </xdr:twoCellAnchor>
  <xdr:twoCellAnchor editAs="oneCell">
    <xdr:from>
      <xdr:col>10</xdr:col>
      <xdr:colOff>352425</xdr:colOff>
      <xdr:row>0</xdr:row>
      <xdr:rowOff>142875</xdr:rowOff>
    </xdr:from>
    <xdr:to>
      <xdr:col>10</xdr:col>
      <xdr:colOff>699807</xdr:colOff>
      <xdr:row>2</xdr:row>
      <xdr:rowOff>90574</xdr:rowOff>
    </xdr:to>
    <xdr:pic>
      <xdr:nvPicPr>
        <xdr:cNvPr id="19" name="Google Shape;283;g1045ebef7ff_0_80">
          <a:extLst>
            <a:ext uri="{FF2B5EF4-FFF2-40B4-BE49-F238E27FC236}">
              <a16:creationId xmlns:a16="http://schemas.microsoft.com/office/drawing/2014/main" id="{00000000-0008-0000-0200-000013000000}"/>
            </a:ext>
          </a:extLst>
        </xdr:cNvPr>
        <xdr:cNvPicPr preferRelativeResize="0"/>
      </xdr:nvPicPr>
      <xdr:blipFill rotWithShape="1">
        <a:blip xmlns:r="http://schemas.openxmlformats.org/officeDocument/2006/relationships" r:embed="rId6">
          <a:alphaModFix/>
        </a:blip>
        <a:srcRect/>
        <a:stretch/>
      </xdr:blipFill>
      <xdr:spPr>
        <a:xfrm>
          <a:off x="13563600" y="142875"/>
          <a:ext cx="347382" cy="30012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361950</xdr:colOff>
      <xdr:row>1</xdr:row>
      <xdr:rowOff>333375</xdr:rowOff>
    </xdr:from>
    <xdr:to>
      <xdr:col>8</xdr:col>
      <xdr:colOff>709332</xdr:colOff>
      <xdr:row>3</xdr:row>
      <xdr:rowOff>33424</xdr:rowOff>
    </xdr:to>
    <xdr:pic>
      <xdr:nvPicPr>
        <xdr:cNvPr id="3" name="Google Shape;283;g1045ebef7ff_0_80">
          <a:extLst>
            <a:ext uri="{FF2B5EF4-FFF2-40B4-BE49-F238E27FC236}">
              <a16:creationId xmlns:a16="http://schemas.microsoft.com/office/drawing/2014/main" id="{00000000-0008-0000-0400-000003000000}"/>
            </a:ext>
          </a:extLst>
        </xdr:cNvPr>
        <xdr:cNvPicPr preferRelativeResize="0"/>
      </xdr:nvPicPr>
      <xdr:blipFill rotWithShape="1">
        <a:blip xmlns:r="http://schemas.openxmlformats.org/officeDocument/2006/relationships" r:embed="rId1">
          <a:alphaModFix/>
        </a:blip>
        <a:srcRect/>
        <a:stretch/>
      </xdr:blipFill>
      <xdr:spPr>
        <a:xfrm>
          <a:off x="9991725" y="333375"/>
          <a:ext cx="347382" cy="300124"/>
        </a:xfrm>
        <a:prstGeom prst="rect">
          <a:avLst/>
        </a:prstGeom>
        <a:noFill/>
        <a:ln>
          <a:noFill/>
        </a:ln>
      </xdr:spPr>
    </xdr:pic>
    <xdr:clientData/>
  </xdr:twoCellAnchor>
  <xdr:twoCellAnchor editAs="oneCell">
    <xdr:from>
      <xdr:col>2</xdr:col>
      <xdr:colOff>360666</xdr:colOff>
      <xdr:row>0</xdr:row>
      <xdr:rowOff>0</xdr:rowOff>
    </xdr:from>
    <xdr:to>
      <xdr:col>6</xdr:col>
      <xdr:colOff>890865</xdr:colOff>
      <xdr:row>0</xdr:row>
      <xdr:rowOff>704850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5366" y="0"/>
          <a:ext cx="5000599" cy="7048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1015408</xdr:colOff>
      <xdr:row>1</xdr:row>
      <xdr:rowOff>171506</xdr:rowOff>
    </xdr:from>
    <xdr:to>
      <xdr:col>5</xdr:col>
      <xdr:colOff>679298</xdr:colOff>
      <xdr:row>4</xdr:row>
      <xdr:rowOff>229041</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3825" y="362006"/>
          <a:ext cx="5694425" cy="7031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4849578</xdr:colOff>
      <xdr:row>0</xdr:row>
      <xdr:rowOff>104775</xdr:rowOff>
    </xdr:from>
    <xdr:to>
      <xdr:col>4</xdr:col>
      <xdr:colOff>765727</xdr:colOff>
      <xdr:row>0</xdr:row>
      <xdr:rowOff>872434</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6708" y="104775"/>
          <a:ext cx="6081316" cy="7676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57150</xdr:colOff>
      <xdr:row>0</xdr:row>
      <xdr:rowOff>317210</xdr:rowOff>
    </xdr:from>
    <xdr:to>
      <xdr:col>6</xdr:col>
      <xdr:colOff>3993</xdr:colOff>
      <xdr:row>0</xdr:row>
      <xdr:rowOff>955497</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81225" y="317210"/>
          <a:ext cx="4528368" cy="6382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antenimiento"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Lan%20de%20compra"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Temporalida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tenimiento"/>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compra"/>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oralidad"/>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30:M55"/>
  <sheetViews>
    <sheetView topLeftCell="A30" zoomScale="70" zoomScaleNormal="70" workbookViewId="0">
      <selection activeCell="D62" sqref="D62"/>
    </sheetView>
  </sheetViews>
  <sheetFormatPr defaultColWidth="11.42578125" defaultRowHeight="15"/>
  <cols>
    <col min="1" max="16384" width="11.42578125" style="3"/>
  </cols>
  <sheetData>
    <row r="30" spans="1:13" s="18" customFormat="1" ht="18" customHeight="1">
      <c r="A30" s="127"/>
      <c r="B30" s="127"/>
      <c r="C30" s="127"/>
      <c r="D30" s="127"/>
      <c r="E30" s="127"/>
      <c r="F30" s="127"/>
      <c r="G30" s="127"/>
      <c r="H30" s="127"/>
      <c r="I30" s="127"/>
      <c r="J30" s="127"/>
      <c r="K30" s="127"/>
      <c r="L30" s="127"/>
      <c r="M30" s="127"/>
    </row>
    <row r="31" spans="1:13" ht="17.100000000000001" customHeight="1"/>
    <row r="54" spans="1:9" ht="21" customHeight="1">
      <c r="A54" s="86" t="s">
        <v>0</v>
      </c>
      <c r="B54" s="128" t="s">
        <v>1</v>
      </c>
      <c r="C54" s="128"/>
      <c r="D54" s="128"/>
      <c r="E54" s="128"/>
      <c r="F54" s="128"/>
      <c r="G54" s="128"/>
      <c r="H54" s="128"/>
      <c r="I54" s="128"/>
    </row>
    <row r="55" spans="1:9">
      <c r="A55" s="86" t="s">
        <v>2</v>
      </c>
      <c r="B55" s="128" t="s">
        <v>3</v>
      </c>
      <c r="C55" s="128"/>
      <c r="D55" s="128"/>
      <c r="E55" s="128"/>
      <c r="F55" s="128"/>
      <c r="G55" s="128"/>
      <c r="H55" s="128"/>
      <c r="I55" s="128"/>
    </row>
  </sheetData>
  <mergeCells count="3">
    <mergeCell ref="A30:M30"/>
    <mergeCell ref="B54:I54"/>
    <mergeCell ref="B55:I5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M36"/>
  <sheetViews>
    <sheetView topLeftCell="A28" zoomScale="60" zoomScaleNormal="60" workbookViewId="0">
      <selection activeCell="B16" sqref="B16:K17"/>
    </sheetView>
  </sheetViews>
  <sheetFormatPr defaultColWidth="11.42578125" defaultRowHeight="15"/>
  <cols>
    <col min="1" max="10" width="11.42578125" style="3"/>
    <col min="11" max="11" width="34.140625" style="3" customWidth="1"/>
    <col min="12" max="12" width="43.85546875" style="3" customWidth="1"/>
    <col min="13" max="16384" width="11.42578125" style="3"/>
  </cols>
  <sheetData>
    <row r="1" spans="2:13">
      <c r="B1" s="135" t="s">
        <v>4</v>
      </c>
      <c r="C1" s="136"/>
      <c r="D1" s="136"/>
      <c r="E1" s="136"/>
      <c r="F1" s="136"/>
      <c r="G1" s="136"/>
      <c r="H1" s="136"/>
      <c r="I1" s="136"/>
      <c r="J1" s="136"/>
      <c r="K1" s="137"/>
    </row>
    <row r="2" spans="2:13">
      <c r="B2" s="138"/>
      <c r="C2" s="139"/>
      <c r="D2" s="139"/>
      <c r="E2" s="139"/>
      <c r="F2" s="139"/>
      <c r="G2" s="139"/>
      <c r="H2" s="139"/>
      <c r="I2" s="139"/>
      <c r="J2" s="139"/>
      <c r="K2" s="140"/>
    </row>
    <row r="3" spans="2:13">
      <c r="B3" s="138"/>
      <c r="C3" s="139"/>
      <c r="D3" s="139"/>
      <c r="E3" s="139"/>
      <c r="F3" s="139"/>
      <c r="G3" s="139"/>
      <c r="H3" s="139"/>
      <c r="I3" s="139"/>
      <c r="J3" s="139"/>
      <c r="K3" s="140"/>
    </row>
    <row r="4" spans="2:13" ht="67.5" customHeight="1" thickBot="1">
      <c r="B4" s="141"/>
      <c r="C4" s="142"/>
      <c r="D4" s="142"/>
      <c r="E4" s="142"/>
      <c r="F4" s="142"/>
      <c r="G4" s="142"/>
      <c r="H4" s="142"/>
      <c r="I4" s="142"/>
      <c r="J4" s="142"/>
      <c r="K4" s="143"/>
    </row>
    <row r="5" spans="2:13" ht="17.100000000000001" customHeight="1">
      <c r="B5" s="144" t="s">
        <v>5</v>
      </c>
      <c r="C5" s="145"/>
      <c r="D5" s="145"/>
      <c r="E5" s="145"/>
      <c r="F5" s="145"/>
      <c r="G5" s="145"/>
      <c r="H5" s="145"/>
      <c r="I5" s="145"/>
      <c r="J5" s="145"/>
      <c r="K5" s="146"/>
    </row>
    <row r="6" spans="2:13" ht="20.65" customHeight="1">
      <c r="B6" s="147"/>
      <c r="C6" s="145"/>
      <c r="D6" s="145"/>
      <c r="E6" s="145"/>
      <c r="F6" s="145"/>
      <c r="G6" s="145"/>
      <c r="H6" s="145"/>
      <c r="I6" s="145"/>
      <c r="J6" s="145"/>
      <c r="K6" s="146"/>
    </row>
    <row r="7" spans="2:13" ht="20.100000000000001" customHeight="1">
      <c r="B7" s="147"/>
      <c r="C7" s="145"/>
      <c r="D7" s="145"/>
      <c r="E7" s="145"/>
      <c r="F7" s="145"/>
      <c r="G7" s="145"/>
      <c r="H7" s="145"/>
      <c r="I7" s="145"/>
      <c r="J7" s="145"/>
      <c r="K7" s="146"/>
    </row>
    <row r="8" spans="2:13" ht="34.15" customHeight="1">
      <c r="B8" s="147"/>
      <c r="C8" s="145"/>
      <c r="D8" s="145"/>
      <c r="E8" s="145"/>
      <c r="F8" s="145"/>
      <c r="G8" s="145"/>
      <c r="H8" s="145"/>
      <c r="I8" s="145"/>
      <c r="J8" s="145"/>
      <c r="K8" s="146"/>
    </row>
    <row r="9" spans="2:13" s="4" customFormat="1" ht="34.5" customHeight="1">
      <c r="B9" s="148" t="s">
        <v>6</v>
      </c>
      <c r="C9" s="149"/>
      <c r="D9" s="149"/>
      <c r="E9" s="149"/>
      <c r="F9" s="149"/>
      <c r="G9" s="149"/>
      <c r="H9" s="149"/>
      <c r="I9" s="149"/>
      <c r="J9" s="149"/>
      <c r="K9" s="150"/>
      <c r="L9" s="3"/>
      <c r="M9" s="3"/>
    </row>
    <row r="10" spans="2:13" ht="30.6" customHeight="1">
      <c r="B10" s="151" t="s">
        <v>7</v>
      </c>
      <c r="C10" s="152"/>
      <c r="D10" s="152"/>
      <c r="E10" s="152"/>
      <c r="F10" s="152"/>
      <c r="G10" s="152"/>
      <c r="H10" s="152"/>
      <c r="I10" s="152"/>
      <c r="J10" s="152"/>
      <c r="K10" s="153"/>
      <c r="L10" s="5"/>
    </row>
    <row r="11" spans="2:13" ht="59.1" customHeight="1">
      <c r="B11" s="151"/>
      <c r="C11" s="152"/>
      <c r="D11" s="152"/>
      <c r="E11" s="152"/>
      <c r="F11" s="152"/>
      <c r="G11" s="152"/>
      <c r="H11" s="152"/>
      <c r="I11" s="152"/>
      <c r="J11" s="152"/>
      <c r="K11" s="153"/>
      <c r="L11" s="5"/>
    </row>
    <row r="12" spans="2:13" s="4" customFormat="1" ht="39" customHeight="1">
      <c r="B12" s="157" t="s">
        <v>8</v>
      </c>
      <c r="C12" s="158"/>
      <c r="D12" s="158"/>
      <c r="E12" s="158"/>
      <c r="F12" s="158"/>
      <c r="G12" s="158"/>
      <c r="H12" s="158"/>
      <c r="I12" s="158"/>
      <c r="J12" s="158"/>
      <c r="K12" s="159"/>
      <c r="L12" s="12"/>
    </row>
    <row r="13" spans="2:13" ht="21.6" customHeight="1">
      <c r="B13" s="154" t="s">
        <v>9</v>
      </c>
      <c r="C13" s="155"/>
      <c r="D13" s="155"/>
      <c r="E13" s="155"/>
      <c r="F13" s="155"/>
      <c r="G13" s="155"/>
      <c r="H13" s="155"/>
      <c r="I13" s="155"/>
      <c r="J13" s="155"/>
      <c r="K13" s="156"/>
      <c r="L13" s="5"/>
    </row>
    <row r="14" spans="2:13" ht="40.15" customHeight="1">
      <c r="B14" s="154"/>
      <c r="C14" s="155"/>
      <c r="D14" s="155"/>
      <c r="E14" s="155"/>
      <c r="F14" s="155"/>
      <c r="G14" s="155"/>
      <c r="H14" s="155"/>
      <c r="I14" s="155"/>
      <c r="J14" s="155"/>
      <c r="K14" s="156"/>
      <c r="L14" s="5"/>
    </row>
    <row r="15" spans="2:13" s="4" customFormat="1" ht="30" customHeight="1">
      <c r="B15" s="129" t="s">
        <v>10</v>
      </c>
      <c r="C15" s="130"/>
      <c r="D15" s="130"/>
      <c r="E15" s="130"/>
      <c r="F15" s="130"/>
      <c r="G15" s="130"/>
      <c r="H15" s="130"/>
      <c r="I15" s="130"/>
      <c r="J15" s="130"/>
      <c r="K15" s="131"/>
      <c r="L15" s="12"/>
    </row>
    <row r="16" spans="2:13" ht="15.75">
      <c r="B16" s="132" t="s">
        <v>11</v>
      </c>
      <c r="C16" s="133"/>
      <c r="D16" s="133"/>
      <c r="E16" s="133"/>
      <c r="F16" s="133"/>
      <c r="G16" s="133"/>
      <c r="H16" s="133"/>
      <c r="I16" s="133"/>
      <c r="J16" s="133"/>
      <c r="K16" s="134"/>
      <c r="L16" s="5"/>
    </row>
    <row r="17" spans="2:12" ht="42" customHeight="1">
      <c r="B17" s="132"/>
      <c r="C17" s="133"/>
      <c r="D17" s="133"/>
      <c r="E17" s="133"/>
      <c r="F17" s="133"/>
      <c r="G17" s="133"/>
      <c r="H17" s="133"/>
      <c r="I17" s="133"/>
      <c r="J17" s="133"/>
      <c r="K17" s="134"/>
      <c r="L17" s="5"/>
    </row>
    <row r="18" spans="2:12" ht="34.5" customHeight="1">
      <c r="B18" s="148" t="s">
        <v>12</v>
      </c>
      <c r="C18" s="149"/>
      <c r="D18" s="149"/>
      <c r="E18" s="149"/>
      <c r="F18" s="149"/>
      <c r="G18" s="149"/>
      <c r="H18" s="149"/>
      <c r="I18" s="149"/>
      <c r="J18" s="149"/>
      <c r="K18" s="150"/>
      <c r="L18" s="5"/>
    </row>
    <row r="19" spans="2:12" ht="39" customHeight="1">
      <c r="B19" s="132" t="s">
        <v>13</v>
      </c>
      <c r="C19" s="133"/>
      <c r="D19" s="133"/>
      <c r="E19" s="133"/>
      <c r="F19" s="133"/>
      <c r="G19" s="133"/>
      <c r="H19" s="133"/>
      <c r="I19" s="133"/>
      <c r="J19" s="133"/>
      <c r="K19" s="134"/>
      <c r="L19" s="5"/>
    </row>
    <row r="20" spans="2:12" ht="57" customHeight="1">
      <c r="B20" s="132"/>
      <c r="C20" s="133"/>
      <c r="D20" s="133"/>
      <c r="E20" s="133"/>
      <c r="F20" s="133"/>
      <c r="G20" s="133"/>
      <c r="H20" s="133"/>
      <c r="I20" s="133"/>
      <c r="J20" s="133"/>
      <c r="K20" s="134"/>
      <c r="L20" s="13" t="s">
        <v>14</v>
      </c>
    </row>
    <row r="21" spans="2:12" ht="35.25" customHeight="1">
      <c r="B21" s="157" t="s">
        <v>15</v>
      </c>
      <c r="C21" s="158"/>
      <c r="D21" s="158"/>
      <c r="E21" s="158"/>
      <c r="F21" s="158"/>
      <c r="G21" s="158"/>
      <c r="H21" s="158"/>
      <c r="I21" s="158"/>
      <c r="J21" s="158"/>
      <c r="K21" s="159"/>
      <c r="L21" s="5"/>
    </row>
    <row r="22" spans="2:12" ht="24" customHeight="1">
      <c r="B22" s="151" t="s">
        <v>16</v>
      </c>
      <c r="C22" s="152"/>
      <c r="D22" s="152"/>
      <c r="E22" s="152"/>
      <c r="F22" s="152"/>
      <c r="G22" s="152"/>
      <c r="H22" s="152"/>
      <c r="I22" s="152"/>
      <c r="J22" s="152"/>
      <c r="K22" s="153"/>
    </row>
    <row r="23" spans="2:12" ht="39" customHeight="1">
      <c r="B23" s="151"/>
      <c r="C23" s="152"/>
      <c r="D23" s="152"/>
      <c r="E23" s="152"/>
      <c r="F23" s="152"/>
      <c r="G23" s="152"/>
      <c r="H23" s="152"/>
      <c r="I23" s="152"/>
      <c r="J23" s="152"/>
      <c r="K23" s="153"/>
    </row>
    <row r="24" spans="2:12" ht="36.75" customHeight="1">
      <c r="B24" s="129" t="s">
        <v>17</v>
      </c>
      <c r="C24" s="130"/>
      <c r="D24" s="130"/>
      <c r="E24" s="130"/>
      <c r="F24" s="130"/>
      <c r="G24" s="130"/>
      <c r="H24" s="130"/>
      <c r="I24" s="130"/>
      <c r="J24" s="130"/>
      <c r="K24" s="131"/>
      <c r="L24" s="5"/>
    </row>
    <row r="25" spans="2:12" ht="146.1" customHeight="1">
      <c r="B25" s="132" t="s">
        <v>18</v>
      </c>
      <c r="C25" s="133"/>
      <c r="D25" s="133"/>
      <c r="E25" s="133"/>
      <c r="F25" s="133"/>
      <c r="G25" s="133"/>
      <c r="H25" s="133"/>
      <c r="I25" s="133"/>
      <c r="J25" s="133"/>
      <c r="K25" s="134"/>
      <c r="L25" s="6" t="s">
        <v>19</v>
      </c>
    </row>
    <row r="26" spans="2:12" ht="36.75" customHeight="1">
      <c r="B26" s="163" t="s">
        <v>20</v>
      </c>
      <c r="C26" s="164"/>
      <c r="D26" s="164"/>
      <c r="E26" s="164"/>
      <c r="F26" s="164"/>
      <c r="G26" s="164"/>
      <c r="H26" s="164"/>
      <c r="I26" s="164"/>
      <c r="J26" s="164"/>
      <c r="K26" s="165"/>
      <c r="L26" s="6"/>
    </row>
    <row r="27" spans="2:12" ht="58.15" customHeight="1">
      <c r="B27" s="151" t="s">
        <v>21</v>
      </c>
      <c r="C27" s="166"/>
      <c r="D27" s="166"/>
      <c r="E27" s="166"/>
      <c r="F27" s="166"/>
      <c r="G27" s="166"/>
      <c r="H27" s="166"/>
      <c r="I27" s="166"/>
      <c r="J27" s="166"/>
      <c r="K27" s="167"/>
      <c r="L27" s="7" t="s">
        <v>22</v>
      </c>
    </row>
    <row r="28" spans="2:12" ht="42.75" customHeight="1">
      <c r="B28" s="129" t="s">
        <v>23</v>
      </c>
      <c r="C28" s="130"/>
      <c r="D28" s="130"/>
      <c r="E28" s="130"/>
      <c r="F28" s="130"/>
      <c r="G28" s="130"/>
      <c r="H28" s="130"/>
      <c r="I28" s="130"/>
      <c r="J28" s="130"/>
      <c r="K28" s="131"/>
      <c r="L28" s="5"/>
    </row>
    <row r="29" spans="2:12" ht="165" customHeight="1">
      <c r="B29" s="151" t="s">
        <v>24</v>
      </c>
      <c r="C29" s="152"/>
      <c r="D29" s="152"/>
      <c r="E29" s="152"/>
      <c r="F29" s="152"/>
      <c r="G29" s="152"/>
      <c r="H29" s="152"/>
      <c r="I29" s="152"/>
      <c r="J29" s="152"/>
      <c r="K29" s="153"/>
    </row>
    <row r="30" spans="2:12" ht="19.149999999999999" customHeight="1">
      <c r="B30" s="168" t="s">
        <v>25</v>
      </c>
      <c r="C30" s="169"/>
      <c r="D30" s="169"/>
      <c r="E30" s="169"/>
      <c r="F30" s="169"/>
      <c r="G30" s="169"/>
      <c r="H30" s="169"/>
      <c r="I30" s="169"/>
      <c r="J30" s="169"/>
      <c r="K30" s="170"/>
      <c r="L30" s="8" t="s">
        <v>26</v>
      </c>
    </row>
    <row r="31" spans="2:12" ht="21" customHeight="1">
      <c r="B31" s="168" t="s">
        <v>27</v>
      </c>
      <c r="C31" s="169"/>
      <c r="D31" s="169"/>
      <c r="E31" s="169"/>
      <c r="F31" s="169"/>
      <c r="G31" s="169"/>
      <c r="H31" s="169"/>
      <c r="I31" s="169"/>
      <c r="J31" s="169"/>
      <c r="K31" s="170"/>
      <c r="L31" s="8" t="s">
        <v>28</v>
      </c>
    </row>
    <row r="32" spans="2:12" ht="54" customHeight="1">
      <c r="B32" s="171" t="s">
        <v>29</v>
      </c>
      <c r="C32" s="172"/>
      <c r="D32" s="172"/>
      <c r="E32" s="172"/>
      <c r="F32" s="172"/>
      <c r="G32" s="172"/>
      <c r="H32" s="172"/>
      <c r="I32" s="172"/>
      <c r="J32" s="172"/>
      <c r="K32" s="173"/>
      <c r="L32" s="8" t="s">
        <v>30</v>
      </c>
    </row>
    <row r="33" spans="2:12" ht="72.599999999999994" customHeight="1">
      <c r="B33" s="151" t="s">
        <v>31</v>
      </c>
      <c r="C33" s="152"/>
      <c r="D33" s="152"/>
      <c r="E33" s="152"/>
      <c r="F33" s="152"/>
      <c r="G33" s="152"/>
      <c r="H33" s="152"/>
      <c r="I33" s="152"/>
      <c r="J33" s="152"/>
      <c r="K33" s="153"/>
      <c r="L33" s="8" t="s">
        <v>32</v>
      </c>
    </row>
    <row r="34" spans="2:12" s="4" customFormat="1" ht="39" customHeight="1">
      <c r="B34" s="148" t="s">
        <v>33</v>
      </c>
      <c r="C34" s="149"/>
      <c r="D34" s="149"/>
      <c r="E34" s="149"/>
      <c r="F34" s="149"/>
      <c r="G34" s="149"/>
      <c r="H34" s="149"/>
      <c r="I34" s="149"/>
      <c r="J34" s="149"/>
      <c r="K34" s="150"/>
      <c r="L34" s="10"/>
    </row>
    <row r="35" spans="2:12" ht="12" customHeight="1">
      <c r="B35" s="151" t="s">
        <v>34</v>
      </c>
      <c r="C35" s="152"/>
      <c r="D35" s="152"/>
      <c r="E35" s="152"/>
      <c r="F35" s="152"/>
      <c r="G35" s="152"/>
      <c r="H35" s="152"/>
      <c r="I35" s="152"/>
      <c r="J35" s="152"/>
      <c r="K35" s="153"/>
      <c r="L35" s="9"/>
    </row>
    <row r="36" spans="2:12" s="14" customFormat="1" ht="62.1" customHeight="1" thickBot="1">
      <c r="B36" s="160"/>
      <c r="C36" s="161"/>
      <c r="D36" s="161"/>
      <c r="E36" s="161"/>
      <c r="F36" s="161"/>
      <c r="G36" s="161"/>
      <c r="H36" s="161"/>
      <c r="I36" s="161"/>
      <c r="J36" s="161"/>
      <c r="K36" s="162"/>
      <c r="L36" s="11" t="s">
        <v>35</v>
      </c>
    </row>
  </sheetData>
  <mergeCells count="24">
    <mergeCell ref="B33:K33"/>
    <mergeCell ref="B34:K34"/>
    <mergeCell ref="B35:K36"/>
    <mergeCell ref="B26:K26"/>
    <mergeCell ref="B27:K27"/>
    <mergeCell ref="B29:K29"/>
    <mergeCell ref="B30:K30"/>
    <mergeCell ref="B31:K31"/>
    <mergeCell ref="B32:K32"/>
    <mergeCell ref="B28:K28"/>
    <mergeCell ref="B24:K24"/>
    <mergeCell ref="B25:K25"/>
    <mergeCell ref="B1:K4"/>
    <mergeCell ref="B5:K8"/>
    <mergeCell ref="B9:K9"/>
    <mergeCell ref="B10:K11"/>
    <mergeCell ref="B13:K14"/>
    <mergeCell ref="B12:K12"/>
    <mergeCell ref="B15:K15"/>
    <mergeCell ref="B18:K18"/>
    <mergeCell ref="B16:K17"/>
    <mergeCell ref="B19:K20"/>
    <mergeCell ref="B21:K21"/>
    <mergeCell ref="B22:K23"/>
  </mergeCells>
  <hyperlinks>
    <hyperlink ref="L20" location="'Plan de acción'!A1" display="Ver Plan de acción" xr:uid="{00000000-0004-0000-0100-000000000000}"/>
    <hyperlink ref="L25" location="Responsables!A1" display="Ver responsables" xr:uid="{00000000-0004-0000-0100-000001000000}"/>
    <hyperlink ref="L30" location="'$Preoperativa'!A1" display="Ver presupuestos preoperativo" xr:uid="{00000000-0004-0000-0100-000002000000}"/>
    <hyperlink ref="L31" location="'$Operativo'!A1" display="Ver presupuestos operativo" xr:uid="{00000000-0004-0000-0100-000003000000}"/>
    <hyperlink ref="L32" location="'$Mantenimiento'!A1" display="Ver presupuesto de mantenimiento" xr:uid="{00000000-0004-0000-0100-000004000000}"/>
    <hyperlink ref="L36" location="'PLan de compra'!A1" display="Ver Plan de compras" xr:uid="{00000000-0004-0000-0100-000005000000}"/>
    <hyperlink ref="L27" location="Temporalidad!A1" display="Ver temporalidad" xr:uid="{00000000-0004-0000-0100-000006000000}"/>
    <hyperlink ref="L33" location="'$S&amp;E'!A1" display="Ver presupuesto de S&amp;E" xr:uid="{00000000-0004-0000-0100-000007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B1:I10"/>
  <sheetViews>
    <sheetView topLeftCell="A8" zoomScale="70" zoomScaleNormal="70" zoomScaleSheetLayoutView="50" workbookViewId="0">
      <selection activeCell="D8" sqref="D8"/>
    </sheetView>
  </sheetViews>
  <sheetFormatPr defaultColWidth="11.42578125" defaultRowHeight="15"/>
  <cols>
    <col min="1" max="1" width="11.42578125" style="3"/>
    <col min="2" max="2" width="26.28515625" style="3" customWidth="1"/>
    <col min="3" max="3" width="66.5703125" style="3" customWidth="1"/>
    <col min="4" max="4" width="63.85546875" style="3" customWidth="1"/>
    <col min="5" max="5" width="48.140625" style="3" customWidth="1"/>
    <col min="6" max="6" width="14.85546875" style="3" bestFit="1" customWidth="1"/>
    <col min="7" max="16384" width="11.42578125" style="3"/>
  </cols>
  <sheetData>
    <row r="1" spans="2:9">
      <c r="I1" s="17" t="s">
        <v>36</v>
      </c>
    </row>
    <row r="3" spans="2:9" ht="14.25" customHeight="1"/>
    <row r="7" spans="2:9">
      <c r="B7" s="103" t="s">
        <v>37</v>
      </c>
      <c r="C7" s="103" t="s">
        <v>38</v>
      </c>
      <c r="D7" s="103" t="s">
        <v>39</v>
      </c>
      <c r="E7" s="103" t="s">
        <v>40</v>
      </c>
    </row>
    <row r="8" spans="2:9" ht="285">
      <c r="B8" s="104" t="s">
        <v>41</v>
      </c>
      <c r="C8" s="104" t="s">
        <v>42</v>
      </c>
      <c r="D8" s="104" t="s">
        <v>43</v>
      </c>
      <c r="E8" s="104" t="s">
        <v>44</v>
      </c>
    </row>
    <row r="9" spans="2:9" ht="195">
      <c r="B9" s="105" t="s">
        <v>45</v>
      </c>
      <c r="C9" s="105" t="s">
        <v>46</v>
      </c>
      <c r="D9" s="105" t="s">
        <v>47</v>
      </c>
      <c r="E9" s="105" t="s">
        <v>48</v>
      </c>
    </row>
    <row r="10" spans="2:9" ht="120">
      <c r="B10" s="106" t="s">
        <v>49</v>
      </c>
      <c r="C10" s="106" t="s">
        <v>50</v>
      </c>
      <c r="D10" s="106" t="s">
        <v>51</v>
      </c>
      <c r="E10" s="106" t="s">
        <v>52</v>
      </c>
    </row>
  </sheetData>
  <hyperlinks>
    <hyperlink ref="I1" location="Léame!A1" display="Regresar a instructivo" xr:uid="{00000000-0004-0000-0300-000000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BC476"/>
  <sheetViews>
    <sheetView topLeftCell="B21" zoomScale="75" zoomScaleNormal="75" workbookViewId="0">
      <selection activeCell="F21" sqref="F21"/>
    </sheetView>
  </sheetViews>
  <sheetFormatPr defaultColWidth="11.42578125" defaultRowHeight="12.75"/>
  <cols>
    <col min="1" max="1" width="11.42578125" style="16"/>
    <col min="2" max="2" width="28.5703125" style="1" customWidth="1"/>
    <col min="3" max="3" width="24.5703125" style="1" customWidth="1"/>
    <col min="4" max="4" width="48.7109375" style="1" customWidth="1"/>
    <col min="5" max="5" width="43.28515625" style="1" customWidth="1"/>
    <col min="6" max="6" width="20.5703125" style="1" customWidth="1"/>
    <col min="7" max="7" width="18.5703125" style="1" customWidth="1"/>
    <col min="8" max="8" width="19" style="1" customWidth="1"/>
    <col min="9" max="9" width="17.28515625" style="1" customWidth="1"/>
    <col min="10" max="10" width="14.28515625" style="16" customWidth="1"/>
    <col min="11" max="55" width="11.42578125" style="16"/>
    <col min="56" max="16384" width="11.42578125" style="1"/>
  </cols>
  <sheetData>
    <row r="1" spans="1:55" ht="15">
      <c r="A1" s="22"/>
      <c r="B1" s="182" t="s">
        <v>53</v>
      </c>
      <c r="C1" s="183"/>
      <c r="D1" s="183"/>
      <c r="E1" s="183"/>
      <c r="F1" s="183"/>
      <c r="G1" s="183"/>
      <c r="H1" s="183"/>
      <c r="I1" s="184"/>
      <c r="J1" s="17" t="s">
        <v>54</v>
      </c>
    </row>
    <row r="2" spans="1:55">
      <c r="A2" s="23"/>
      <c r="B2" s="185"/>
      <c r="C2" s="186"/>
      <c r="D2" s="186"/>
      <c r="E2" s="186"/>
      <c r="F2" s="186"/>
      <c r="G2" s="186"/>
      <c r="H2" s="186"/>
      <c r="I2" s="187"/>
    </row>
    <row r="3" spans="1:55">
      <c r="A3" s="23"/>
      <c r="B3" s="185"/>
      <c r="C3" s="186"/>
      <c r="D3" s="186"/>
      <c r="E3" s="186"/>
      <c r="F3" s="186"/>
      <c r="G3" s="186"/>
      <c r="H3" s="186"/>
      <c r="I3" s="187"/>
    </row>
    <row r="4" spans="1:55">
      <c r="A4" s="23"/>
      <c r="B4" s="185"/>
      <c r="C4" s="186"/>
      <c r="D4" s="186"/>
      <c r="E4" s="186"/>
      <c r="F4" s="186"/>
      <c r="G4" s="186"/>
      <c r="H4" s="186"/>
      <c r="I4" s="187"/>
    </row>
    <row r="5" spans="1:55" ht="45.75" customHeight="1" thickBot="1">
      <c r="A5" s="23"/>
      <c r="B5" s="188"/>
      <c r="C5" s="189"/>
      <c r="D5" s="189"/>
      <c r="E5" s="189"/>
      <c r="F5" s="189"/>
      <c r="G5" s="189"/>
      <c r="H5" s="189"/>
      <c r="I5" s="190"/>
    </row>
    <row r="6" spans="1:55" s="15" customFormat="1" ht="34.5" customHeight="1" thickBot="1">
      <c r="A6" s="24"/>
      <c r="B6" s="27" t="s">
        <v>55</v>
      </c>
      <c r="C6" s="28" t="s">
        <v>56</v>
      </c>
      <c r="D6" s="28" t="s">
        <v>57</v>
      </c>
      <c r="E6" s="28" t="s">
        <v>15</v>
      </c>
      <c r="F6" s="28" t="s">
        <v>58</v>
      </c>
      <c r="G6" s="28" t="s">
        <v>59</v>
      </c>
      <c r="H6" s="28" t="s">
        <v>17</v>
      </c>
      <c r="I6" s="29" t="s">
        <v>23</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row>
    <row r="7" spans="1:55" s="2" customFormat="1" ht="29.1" customHeight="1">
      <c r="A7" s="25"/>
      <c r="B7" s="194" t="s">
        <v>60</v>
      </c>
      <c r="C7" s="199" t="s">
        <v>61</v>
      </c>
      <c r="D7" s="87" t="s">
        <v>62</v>
      </c>
      <c r="E7" s="88" t="s">
        <v>63</v>
      </c>
      <c r="F7" s="90" t="s">
        <v>64</v>
      </c>
      <c r="G7" s="205" t="s">
        <v>65</v>
      </c>
      <c r="H7" s="202" t="s">
        <v>66</v>
      </c>
      <c r="I7" s="191" t="s">
        <v>67</v>
      </c>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row>
    <row r="8" spans="1:55" s="2" customFormat="1" ht="32.1" customHeight="1">
      <c r="A8" s="25"/>
      <c r="B8" s="195"/>
      <c r="C8" s="193"/>
      <c r="D8" s="89" t="s">
        <v>68</v>
      </c>
      <c r="E8" s="196" t="s">
        <v>69</v>
      </c>
      <c r="F8" s="214" t="s">
        <v>70</v>
      </c>
      <c r="G8" s="206"/>
      <c r="H8" s="203"/>
      <c r="I8" s="192"/>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row>
    <row r="9" spans="1:55" s="2" customFormat="1" ht="21" customHeight="1">
      <c r="A9" s="25"/>
      <c r="B9" s="195"/>
      <c r="C9" s="193"/>
      <c r="D9" s="89" t="s">
        <v>71</v>
      </c>
      <c r="E9" s="197"/>
      <c r="F9" s="215"/>
      <c r="G9" s="206"/>
      <c r="H9" s="203"/>
      <c r="I9" s="192"/>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row>
    <row r="10" spans="1:55" s="2" customFormat="1" ht="30" customHeight="1">
      <c r="A10" s="25"/>
      <c r="B10" s="195"/>
      <c r="C10" s="193"/>
      <c r="D10" s="89" t="s">
        <v>72</v>
      </c>
      <c r="E10" s="197"/>
      <c r="F10" s="215"/>
      <c r="G10" s="206"/>
      <c r="H10" s="203"/>
      <c r="I10" s="192"/>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row>
    <row r="11" spans="1:55" s="2" customFormat="1" ht="44.1" customHeight="1">
      <c r="A11" s="25"/>
      <c r="B11" s="195"/>
      <c r="C11" s="193"/>
      <c r="D11" s="89" t="s">
        <v>73</v>
      </c>
      <c r="E11" s="198"/>
      <c r="F11" s="216"/>
      <c r="G11" s="206"/>
      <c r="H11" s="203"/>
      <c r="I11" s="192"/>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row>
    <row r="12" spans="1:55" s="2" customFormat="1" ht="30" customHeight="1">
      <c r="A12" s="25"/>
      <c r="B12" s="195"/>
      <c r="C12" s="193" t="s">
        <v>74</v>
      </c>
      <c r="D12" s="89" t="s">
        <v>75</v>
      </c>
      <c r="E12" s="213" t="s">
        <v>76</v>
      </c>
      <c r="F12" s="214" t="s">
        <v>77</v>
      </c>
      <c r="G12" s="206"/>
      <c r="H12" s="203"/>
      <c r="I12" s="192"/>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row>
    <row r="13" spans="1:55" s="2" customFormat="1" ht="44.1" customHeight="1">
      <c r="A13" s="25"/>
      <c r="B13" s="195"/>
      <c r="C13" s="193"/>
      <c r="D13" s="89" t="s">
        <v>78</v>
      </c>
      <c r="E13" s="213"/>
      <c r="F13" s="215"/>
      <c r="G13" s="206"/>
      <c r="H13" s="203"/>
      <c r="I13" s="192"/>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row>
    <row r="14" spans="1:55" s="2" customFormat="1" ht="28.15" customHeight="1">
      <c r="A14" s="25"/>
      <c r="B14" s="195"/>
      <c r="C14" s="193"/>
      <c r="D14" s="89" t="s">
        <v>79</v>
      </c>
      <c r="E14" s="213"/>
      <c r="F14" s="216"/>
      <c r="G14" s="206"/>
      <c r="H14" s="203"/>
      <c r="I14" s="192"/>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row>
    <row r="15" spans="1:55" s="2" customFormat="1" ht="24" customHeight="1">
      <c r="A15" s="25"/>
      <c r="B15" s="195"/>
      <c r="C15" s="193"/>
      <c r="D15" s="89" t="s">
        <v>80</v>
      </c>
      <c r="E15" s="213" t="s">
        <v>81</v>
      </c>
      <c r="F15" s="214" t="s">
        <v>82</v>
      </c>
      <c r="G15" s="206"/>
      <c r="H15" s="203"/>
      <c r="I15" s="192"/>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row>
    <row r="16" spans="1:55" s="2" customFormat="1" ht="28.15" customHeight="1">
      <c r="A16" s="25"/>
      <c r="B16" s="195"/>
      <c r="C16" s="193"/>
      <c r="D16" s="89" t="s">
        <v>83</v>
      </c>
      <c r="E16" s="213"/>
      <c r="F16" s="216"/>
      <c r="G16" s="206"/>
      <c r="H16" s="203"/>
      <c r="I16" s="192"/>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row>
    <row r="17" spans="1:55" s="2" customFormat="1" ht="39" customHeight="1">
      <c r="A17" s="25"/>
      <c r="B17" s="195"/>
      <c r="C17" s="193" t="s">
        <v>84</v>
      </c>
      <c r="D17" s="89" t="s">
        <v>85</v>
      </c>
      <c r="E17" s="196" t="s">
        <v>86</v>
      </c>
      <c r="F17" s="214" t="s">
        <v>87</v>
      </c>
      <c r="G17" s="206"/>
      <c r="H17" s="203"/>
      <c r="I17" s="192"/>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row>
    <row r="18" spans="1:55" s="2" customFormat="1" ht="39" customHeight="1">
      <c r="A18" s="25"/>
      <c r="B18" s="195"/>
      <c r="C18" s="193"/>
      <c r="D18" s="89" t="s">
        <v>88</v>
      </c>
      <c r="E18" s="197"/>
      <c r="F18" s="215"/>
      <c r="G18" s="206"/>
      <c r="H18" s="203"/>
      <c r="I18" s="192"/>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row>
    <row r="19" spans="1:55" s="2" customFormat="1" ht="33" customHeight="1">
      <c r="A19" s="25"/>
      <c r="B19" s="195"/>
      <c r="C19" s="193"/>
      <c r="D19" s="89" t="s">
        <v>89</v>
      </c>
      <c r="E19" s="198"/>
      <c r="F19" s="216"/>
      <c r="G19" s="206"/>
      <c r="H19" s="203"/>
      <c r="I19" s="192"/>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row>
    <row r="20" spans="1:55" s="2" customFormat="1" ht="45" customHeight="1">
      <c r="A20" s="25"/>
      <c r="B20" s="195"/>
      <c r="C20" s="193"/>
      <c r="D20" s="89" t="s">
        <v>90</v>
      </c>
      <c r="E20" s="89" t="s">
        <v>91</v>
      </c>
      <c r="F20" s="91" t="s">
        <v>92</v>
      </c>
      <c r="G20" s="206"/>
      <c r="H20" s="203"/>
      <c r="I20" s="192"/>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row>
    <row r="21" spans="1:55" s="2" customFormat="1" ht="51" customHeight="1">
      <c r="A21" s="25"/>
      <c r="B21" s="195"/>
      <c r="C21" s="193"/>
      <c r="D21" s="89" t="s">
        <v>93</v>
      </c>
      <c r="E21" s="92" t="s">
        <v>94</v>
      </c>
      <c r="F21" s="91" t="s">
        <v>95</v>
      </c>
      <c r="G21" s="207"/>
      <c r="H21" s="203"/>
      <c r="I21" s="192"/>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row>
    <row r="22" spans="1:55" ht="36" customHeight="1">
      <c r="A22" s="23"/>
      <c r="B22" s="174" t="s">
        <v>96</v>
      </c>
      <c r="C22" s="217" t="s">
        <v>97</v>
      </c>
      <c r="D22" s="97" t="s">
        <v>98</v>
      </c>
      <c r="E22" s="89" t="s">
        <v>99</v>
      </c>
      <c r="F22" s="93" t="s">
        <v>100</v>
      </c>
      <c r="G22" s="208" t="s">
        <v>101</v>
      </c>
      <c r="H22" s="203"/>
      <c r="I22" s="200" t="s">
        <v>102</v>
      </c>
    </row>
    <row r="23" spans="1:55" ht="55.15" customHeight="1">
      <c r="A23" s="23"/>
      <c r="B23" s="175"/>
      <c r="C23" s="218"/>
      <c r="D23" s="89" t="s">
        <v>103</v>
      </c>
      <c r="E23" s="89" t="s">
        <v>104</v>
      </c>
      <c r="F23" s="93" t="s">
        <v>105</v>
      </c>
      <c r="G23" s="209"/>
      <c r="H23" s="203"/>
      <c r="I23" s="201"/>
    </row>
    <row r="24" spans="1:55" ht="51" customHeight="1">
      <c r="A24" s="23"/>
      <c r="B24" s="176"/>
      <c r="C24" s="218"/>
      <c r="D24" s="89" t="s">
        <v>106</v>
      </c>
      <c r="E24" s="89" t="s">
        <v>107</v>
      </c>
      <c r="F24" s="93" t="s">
        <v>108</v>
      </c>
      <c r="G24" s="209"/>
      <c r="H24" s="203"/>
      <c r="I24" s="201"/>
    </row>
    <row r="25" spans="1:55" ht="64.5" customHeight="1">
      <c r="A25" s="23"/>
      <c r="B25" s="21" t="s">
        <v>109</v>
      </c>
      <c r="C25" s="219"/>
      <c r="D25" s="110" t="s">
        <v>110</v>
      </c>
      <c r="E25" s="98" t="s">
        <v>111</v>
      </c>
      <c r="F25" s="99" t="s">
        <v>112</v>
      </c>
      <c r="G25" s="208" t="s">
        <v>113</v>
      </c>
      <c r="H25" s="203"/>
      <c r="I25" s="177" t="s">
        <v>114</v>
      </c>
    </row>
    <row r="26" spans="1:55" ht="49.35" customHeight="1">
      <c r="A26" s="23"/>
      <c r="B26" s="180" t="s">
        <v>115</v>
      </c>
      <c r="C26" s="211" t="s">
        <v>116</v>
      </c>
      <c r="D26" s="89" t="s">
        <v>117</v>
      </c>
      <c r="E26" s="89" t="s">
        <v>118</v>
      </c>
      <c r="F26" s="93" t="s">
        <v>119</v>
      </c>
      <c r="G26" s="209"/>
      <c r="H26" s="203"/>
      <c r="I26" s="178"/>
    </row>
    <row r="27" spans="1:55" ht="49.35" customHeight="1" thickBot="1">
      <c r="A27" s="26"/>
      <c r="B27" s="181"/>
      <c r="C27" s="212"/>
      <c r="D27" s="94" t="s">
        <v>120</v>
      </c>
      <c r="E27" s="95" t="s">
        <v>121</v>
      </c>
      <c r="F27" s="96" t="s">
        <v>122</v>
      </c>
      <c r="G27" s="210"/>
      <c r="H27" s="204"/>
      <c r="I27" s="179"/>
    </row>
    <row r="28" spans="1:55" s="16" customFormat="1"/>
    <row r="29" spans="1:55" s="16" customFormat="1">
      <c r="B29" s="16" t="s">
        <v>123</v>
      </c>
    </row>
    <row r="30" spans="1:55" s="16" customFormat="1"/>
    <row r="31" spans="1:55" s="16" customFormat="1"/>
    <row r="32" spans="1:55" s="16" customFormat="1"/>
    <row r="33" s="16" customFormat="1"/>
    <row r="34" s="16" customFormat="1"/>
    <row r="35" s="16" customFormat="1"/>
    <row r="36" s="16" customFormat="1"/>
    <row r="37" s="16" customFormat="1"/>
    <row r="38" s="16" customFormat="1"/>
    <row r="39" s="16" customFormat="1"/>
    <row r="40" s="16" customFormat="1"/>
    <row r="41" s="16" customFormat="1"/>
    <row r="42" s="16" customFormat="1"/>
    <row r="43" s="16" customFormat="1"/>
    <row r="44" s="16" customFormat="1"/>
    <row r="45" s="16" customFormat="1"/>
    <row r="46" s="16" customFormat="1"/>
    <row r="47" s="16" customFormat="1"/>
    <row r="48" s="16" customFormat="1"/>
    <row r="49" s="16" customFormat="1"/>
    <row r="50" s="16" customFormat="1"/>
    <row r="51" s="16" customFormat="1"/>
    <row r="52" s="16" customFormat="1"/>
    <row r="53" s="16" customFormat="1"/>
    <row r="54" s="16" customFormat="1"/>
    <row r="55" s="16" customFormat="1"/>
    <row r="56" s="16" customFormat="1"/>
    <row r="57" s="16" customFormat="1"/>
    <row r="58" s="16" customFormat="1"/>
    <row r="59" s="16" customFormat="1"/>
    <row r="60" s="16" customFormat="1"/>
    <row r="61" s="16" customFormat="1"/>
    <row r="62" s="16" customFormat="1"/>
    <row r="63" s="16" customFormat="1"/>
    <row r="64" s="16" customFormat="1"/>
    <row r="65" s="16" customFormat="1"/>
    <row r="66" s="16" customFormat="1"/>
    <row r="67" s="16" customFormat="1"/>
    <row r="68" s="16" customFormat="1"/>
    <row r="69" s="16" customFormat="1"/>
    <row r="70" s="16" customFormat="1"/>
    <row r="71" s="16" customFormat="1"/>
    <row r="72" s="16" customFormat="1"/>
    <row r="73" s="16" customFormat="1"/>
    <row r="74" s="16" customFormat="1"/>
    <row r="75" s="16" customFormat="1"/>
    <row r="76" s="16" customFormat="1"/>
    <row r="77" s="16" customFormat="1"/>
    <row r="78" s="16" customFormat="1"/>
    <row r="79" s="16" customFormat="1"/>
    <row r="80" s="16" customFormat="1"/>
    <row r="81" s="16" customFormat="1"/>
    <row r="82" s="16" customFormat="1"/>
    <row r="83" s="16" customFormat="1"/>
    <row r="84" s="16" customFormat="1"/>
    <row r="85" s="16" customFormat="1"/>
    <row r="86" s="16" customFormat="1"/>
    <row r="87" s="16" customFormat="1"/>
    <row r="88" s="16" customFormat="1"/>
    <row r="89" s="16" customFormat="1"/>
    <row r="90" s="16" customFormat="1"/>
    <row r="91" s="16" customFormat="1"/>
    <row r="92" s="16" customFormat="1"/>
    <row r="93" s="16" customFormat="1"/>
    <row r="94" s="16" customFormat="1"/>
    <row r="95" s="16" customFormat="1"/>
    <row r="96" s="16" customFormat="1"/>
    <row r="97" s="16" customFormat="1"/>
    <row r="98" s="16" customFormat="1"/>
    <row r="99" s="16" customFormat="1"/>
    <row r="100" s="16" customFormat="1"/>
    <row r="101" s="16" customFormat="1"/>
    <row r="102" s="16" customFormat="1"/>
    <row r="103" s="16" customFormat="1"/>
    <row r="104" s="16" customFormat="1"/>
    <row r="105" s="16" customFormat="1"/>
    <row r="106" s="16" customFormat="1"/>
    <row r="107" s="16" customFormat="1"/>
    <row r="108" s="16" customFormat="1"/>
    <row r="109" s="16" customFormat="1"/>
    <row r="110" s="16" customFormat="1"/>
    <row r="111" s="16" customFormat="1"/>
    <row r="112" s="16" customFormat="1"/>
    <row r="113" s="16" customFormat="1"/>
    <row r="114" s="16" customFormat="1"/>
    <row r="115" s="16" customFormat="1"/>
    <row r="116" s="16" customFormat="1"/>
    <row r="117" s="16" customFormat="1"/>
    <row r="118" s="16" customFormat="1"/>
    <row r="119" s="16" customFormat="1"/>
    <row r="120" s="16" customFormat="1"/>
    <row r="121" s="16" customFormat="1"/>
    <row r="122" s="16" customFormat="1"/>
    <row r="123" s="16" customFormat="1"/>
    <row r="124" s="16" customFormat="1"/>
    <row r="125" s="16" customFormat="1"/>
    <row r="126" s="16" customFormat="1"/>
    <row r="127" s="16" customFormat="1"/>
    <row r="128" s="16" customFormat="1"/>
    <row r="129" s="16" customFormat="1"/>
    <row r="130" s="16" customFormat="1"/>
    <row r="131" s="16" customFormat="1"/>
    <row r="132" s="16" customFormat="1"/>
    <row r="133" s="16" customFormat="1"/>
    <row r="134" s="16" customFormat="1"/>
    <row r="135" s="16" customFormat="1"/>
    <row r="136" s="16" customFormat="1"/>
    <row r="137" s="16" customFormat="1"/>
    <row r="138" s="16" customFormat="1"/>
    <row r="139" s="16" customFormat="1"/>
    <row r="140" s="16" customFormat="1"/>
    <row r="141" s="16" customFormat="1"/>
    <row r="142" s="16" customFormat="1"/>
    <row r="143" s="16" customFormat="1"/>
    <row r="144" s="16" customFormat="1"/>
    <row r="145" s="16" customFormat="1"/>
    <row r="146" s="16" customFormat="1"/>
    <row r="147" s="16" customFormat="1"/>
    <row r="148" s="16" customFormat="1"/>
    <row r="149" s="16" customFormat="1"/>
    <row r="150" s="16" customFormat="1"/>
    <row r="151" s="16" customFormat="1"/>
    <row r="152" s="16" customFormat="1"/>
    <row r="153" s="16" customFormat="1"/>
    <row r="154" s="16" customFormat="1"/>
    <row r="155" s="16" customFormat="1"/>
    <row r="156" s="16" customFormat="1"/>
    <row r="157" s="16" customFormat="1"/>
    <row r="158" s="16" customFormat="1"/>
    <row r="159" s="16" customFormat="1"/>
    <row r="160" s="16" customFormat="1"/>
    <row r="161" s="16" customFormat="1"/>
    <row r="162" s="16" customFormat="1"/>
    <row r="163" s="16" customFormat="1"/>
    <row r="164" s="16" customFormat="1"/>
    <row r="165" s="16" customFormat="1"/>
    <row r="166" s="16" customFormat="1"/>
    <row r="167" s="16" customFormat="1"/>
    <row r="168" s="16" customFormat="1"/>
    <row r="169" s="16" customFormat="1"/>
    <row r="170" s="16" customFormat="1"/>
    <row r="171" s="16" customFormat="1"/>
    <row r="172" s="16" customFormat="1"/>
    <row r="173" s="16" customFormat="1"/>
    <row r="174" s="16" customFormat="1"/>
    <row r="175" s="16" customFormat="1"/>
    <row r="176" s="16" customFormat="1"/>
    <row r="177" s="16" customFormat="1"/>
    <row r="178" s="16" customFormat="1"/>
    <row r="179" s="16" customFormat="1"/>
    <row r="180" s="16" customFormat="1"/>
    <row r="181" s="16" customFormat="1"/>
    <row r="182" s="16" customFormat="1"/>
    <row r="183" s="16" customFormat="1"/>
    <row r="184" s="16" customFormat="1"/>
    <row r="185" s="16" customFormat="1"/>
    <row r="186" s="16" customFormat="1"/>
    <row r="187" s="16" customFormat="1"/>
    <row r="188" s="16" customFormat="1"/>
    <row r="189" s="16" customFormat="1"/>
    <row r="190" s="16" customFormat="1"/>
    <row r="191" s="16" customFormat="1"/>
    <row r="192" s="16" customFormat="1"/>
    <row r="193" s="16" customFormat="1"/>
    <row r="194" s="16" customFormat="1"/>
    <row r="195" s="16" customFormat="1"/>
    <row r="196" s="16" customFormat="1"/>
    <row r="197" s="16" customFormat="1"/>
    <row r="198" s="16" customFormat="1"/>
    <row r="199" s="16" customFormat="1"/>
    <row r="200" s="16" customFormat="1"/>
    <row r="201" s="16" customFormat="1"/>
    <row r="202" s="16" customFormat="1"/>
    <row r="203" s="16" customFormat="1"/>
    <row r="204" s="16" customFormat="1"/>
    <row r="205" s="16" customFormat="1"/>
    <row r="206" s="16" customFormat="1"/>
    <row r="207" s="16" customFormat="1"/>
    <row r="208" s="16" customFormat="1"/>
    <row r="209" s="16" customFormat="1"/>
    <row r="210" s="16" customFormat="1"/>
    <row r="211" s="16" customFormat="1"/>
    <row r="212" s="16" customFormat="1"/>
    <row r="213" s="16" customFormat="1"/>
    <row r="214" s="16" customFormat="1"/>
    <row r="215" s="16" customFormat="1"/>
    <row r="216" s="16" customFormat="1"/>
    <row r="217" s="16" customFormat="1"/>
    <row r="218" s="16" customFormat="1"/>
    <row r="219" s="16" customFormat="1"/>
    <row r="220" s="16" customFormat="1"/>
    <row r="221" s="16" customFormat="1"/>
    <row r="222" s="16" customFormat="1"/>
    <row r="223" s="16" customFormat="1"/>
    <row r="224" s="16" customFormat="1"/>
    <row r="225" s="16" customFormat="1"/>
    <row r="226" s="16" customFormat="1"/>
    <row r="227" s="16" customFormat="1"/>
    <row r="228" s="16" customFormat="1"/>
    <row r="229" s="16" customFormat="1"/>
    <row r="230" s="16" customFormat="1"/>
    <row r="231" s="16" customFormat="1"/>
    <row r="232" s="16" customFormat="1"/>
    <row r="233" s="16" customFormat="1"/>
    <row r="234" s="16" customFormat="1"/>
    <row r="235" s="16" customFormat="1"/>
    <row r="236" s="16" customFormat="1"/>
    <row r="237" s="16" customFormat="1"/>
    <row r="238" s="16" customFormat="1"/>
    <row r="239" s="16" customFormat="1"/>
    <row r="240" s="16" customFormat="1"/>
    <row r="241" s="16" customFormat="1"/>
    <row r="242" s="16" customFormat="1"/>
    <row r="243" s="16" customFormat="1"/>
    <row r="244" s="16" customFormat="1"/>
    <row r="245" s="16" customFormat="1"/>
    <row r="246" s="16" customFormat="1"/>
    <row r="247" s="16" customFormat="1"/>
    <row r="248" s="16" customFormat="1"/>
    <row r="249" s="16" customFormat="1"/>
    <row r="250" s="16" customFormat="1"/>
    <row r="251" s="16" customFormat="1"/>
    <row r="252" s="16" customFormat="1"/>
    <row r="253" s="16" customFormat="1"/>
    <row r="254" s="16" customFormat="1"/>
    <row r="255" s="16" customFormat="1"/>
    <row r="256" s="16" customFormat="1"/>
    <row r="257" s="16" customFormat="1"/>
    <row r="258" s="16" customFormat="1"/>
    <row r="259" s="16" customFormat="1"/>
    <row r="260" s="16" customFormat="1"/>
    <row r="261" s="16" customFormat="1"/>
    <row r="262" s="16" customFormat="1"/>
    <row r="263" s="16" customFormat="1"/>
    <row r="264" s="16" customFormat="1"/>
    <row r="265" s="16" customFormat="1"/>
    <row r="266" s="16" customFormat="1"/>
    <row r="267" s="16" customFormat="1"/>
    <row r="268" s="16" customFormat="1"/>
    <row r="269" s="16" customFormat="1"/>
    <row r="270" s="16" customFormat="1"/>
    <row r="271" s="16" customFormat="1"/>
    <row r="272" s="16" customFormat="1"/>
    <row r="273" s="16" customFormat="1"/>
    <row r="274" s="16" customFormat="1"/>
    <row r="275" s="16" customFormat="1"/>
    <row r="276" s="16" customFormat="1"/>
    <row r="277" s="16" customFormat="1"/>
    <row r="278" s="16" customFormat="1"/>
    <row r="279" s="16" customFormat="1"/>
    <row r="280" s="16" customFormat="1"/>
    <row r="281" s="16" customFormat="1"/>
    <row r="282" s="16" customFormat="1"/>
    <row r="283" s="16" customFormat="1"/>
    <row r="284" s="16" customFormat="1"/>
    <row r="285" s="16" customFormat="1"/>
    <row r="286" s="16" customFormat="1"/>
    <row r="287" s="16" customFormat="1"/>
    <row r="288" s="16" customFormat="1"/>
    <row r="289" s="16" customFormat="1"/>
    <row r="290" s="16" customFormat="1"/>
    <row r="291" s="16" customFormat="1"/>
    <row r="292" s="16" customFormat="1"/>
    <row r="293" s="16" customFormat="1"/>
    <row r="294" s="16" customFormat="1"/>
    <row r="295" s="16" customFormat="1"/>
    <row r="296" s="16" customFormat="1"/>
    <row r="297" s="16" customFormat="1"/>
    <row r="298" s="16" customFormat="1"/>
    <row r="299" s="16" customFormat="1"/>
    <row r="300" s="16" customFormat="1"/>
    <row r="301" s="16" customFormat="1"/>
    <row r="302" s="16" customFormat="1"/>
    <row r="303" s="16" customFormat="1"/>
    <row r="304" s="16" customFormat="1"/>
    <row r="305" s="16" customFormat="1"/>
    <row r="306" s="16" customFormat="1"/>
    <row r="307" s="16" customFormat="1"/>
    <row r="308" s="16" customFormat="1"/>
    <row r="309" s="16" customFormat="1"/>
    <row r="310" s="16" customFormat="1"/>
    <row r="311" s="16" customFormat="1"/>
    <row r="312" s="16" customFormat="1"/>
    <row r="313" s="16" customFormat="1"/>
    <row r="314" s="16" customFormat="1"/>
    <row r="315" s="16" customFormat="1"/>
    <row r="316" s="16" customFormat="1"/>
    <row r="317" s="16" customFormat="1"/>
    <row r="318" s="16" customFormat="1"/>
    <row r="319" s="16" customFormat="1"/>
    <row r="320" s="16" customFormat="1"/>
    <row r="321" s="16" customFormat="1"/>
    <row r="322" s="16" customFormat="1"/>
    <row r="323" s="16" customFormat="1"/>
    <row r="324" s="16" customFormat="1"/>
    <row r="325" s="16" customFormat="1"/>
    <row r="326" s="16" customFormat="1"/>
    <row r="327" s="16" customFormat="1"/>
    <row r="328" s="16" customFormat="1"/>
    <row r="329" s="16" customFormat="1"/>
    <row r="330" s="16" customFormat="1"/>
    <row r="331" s="16" customFormat="1"/>
    <row r="332" s="16" customFormat="1"/>
    <row r="333" s="16" customFormat="1"/>
    <row r="334" s="16" customFormat="1"/>
    <row r="335" s="16" customFormat="1"/>
    <row r="336" s="16" customFormat="1"/>
    <row r="337" s="16" customFormat="1"/>
    <row r="338" s="16" customFormat="1"/>
    <row r="339" s="16" customFormat="1"/>
    <row r="340" s="16" customFormat="1"/>
    <row r="341" s="16" customFormat="1"/>
    <row r="342" s="16" customFormat="1"/>
    <row r="343" s="16" customFormat="1"/>
    <row r="344" s="16" customFormat="1"/>
    <row r="345" s="16" customFormat="1"/>
    <row r="346" s="16" customFormat="1"/>
    <row r="347" s="16" customFormat="1"/>
    <row r="348" s="16" customFormat="1"/>
    <row r="349" s="16" customFormat="1"/>
    <row r="350" s="16" customFormat="1"/>
    <row r="351" s="16" customFormat="1"/>
    <row r="352" s="16" customFormat="1"/>
    <row r="353" s="16" customFormat="1"/>
    <row r="354" s="16" customFormat="1"/>
    <row r="355" s="16" customFormat="1"/>
    <row r="356" s="16" customFormat="1"/>
    <row r="357" s="16" customFormat="1"/>
    <row r="358" s="16" customFormat="1"/>
    <row r="359" s="16" customFormat="1"/>
    <row r="360" s="16" customFormat="1"/>
    <row r="361" s="16" customFormat="1"/>
    <row r="362" s="16" customFormat="1"/>
    <row r="363" s="16" customFormat="1"/>
    <row r="364" s="16" customFormat="1"/>
    <row r="365" s="16" customFormat="1"/>
    <row r="366" s="16" customFormat="1"/>
    <row r="367" s="16" customFormat="1"/>
    <row r="368" s="16" customFormat="1"/>
    <row r="369" s="16" customFormat="1"/>
    <row r="370" s="16" customFormat="1"/>
    <row r="371" s="16" customFormat="1"/>
    <row r="372" s="16" customFormat="1"/>
    <row r="373" s="16" customFormat="1"/>
    <row r="374" s="16" customFormat="1"/>
    <row r="375" s="16" customFormat="1"/>
    <row r="376" s="16" customFormat="1"/>
    <row r="377" s="16" customFormat="1"/>
    <row r="378" s="16" customFormat="1"/>
    <row r="379" s="16" customFormat="1"/>
    <row r="380" s="16" customFormat="1"/>
    <row r="381" s="16" customFormat="1"/>
    <row r="382" s="16" customFormat="1"/>
    <row r="383" s="16" customFormat="1"/>
    <row r="384" s="16" customFormat="1"/>
    <row r="385" s="16" customFormat="1"/>
    <row r="386" s="16" customFormat="1"/>
    <row r="387" s="16" customFormat="1"/>
    <row r="388" s="16" customFormat="1"/>
    <row r="389" s="16" customFormat="1"/>
    <row r="390" s="16" customFormat="1"/>
    <row r="391" s="16" customFormat="1"/>
    <row r="392" s="16" customFormat="1"/>
    <row r="393" s="16" customFormat="1"/>
    <row r="394" s="16" customFormat="1"/>
    <row r="395" s="16" customFormat="1"/>
    <row r="396" s="16" customFormat="1"/>
    <row r="397" s="16" customFormat="1"/>
    <row r="398" s="16" customFormat="1"/>
    <row r="399" s="16" customFormat="1"/>
    <row r="400" s="16" customFormat="1"/>
    <row r="401" s="16" customFormat="1"/>
    <row r="402" s="16" customFormat="1"/>
    <row r="403" s="16" customFormat="1"/>
    <row r="404" s="16" customFormat="1"/>
    <row r="405" s="16" customFormat="1"/>
    <row r="406" s="16" customFormat="1"/>
    <row r="407" s="16" customFormat="1"/>
    <row r="408" s="16" customFormat="1"/>
    <row r="409" s="16" customFormat="1"/>
    <row r="410" s="16" customFormat="1"/>
    <row r="411" s="16" customFormat="1"/>
    <row r="412" s="16" customFormat="1"/>
    <row r="413" s="16" customFormat="1"/>
    <row r="414" s="16" customFormat="1"/>
    <row r="415" s="16" customFormat="1"/>
    <row r="416" s="16" customFormat="1"/>
    <row r="417" s="16" customFormat="1"/>
    <row r="418" s="16" customFormat="1"/>
    <row r="419" s="16" customFormat="1"/>
    <row r="420" s="16" customFormat="1"/>
    <row r="421" s="16" customFormat="1"/>
    <row r="422" s="16" customFormat="1"/>
    <row r="423" s="16" customFormat="1"/>
    <row r="424" s="16" customFormat="1"/>
    <row r="425" s="16" customFormat="1"/>
    <row r="426" s="16" customFormat="1"/>
    <row r="427" s="16" customFormat="1"/>
    <row r="428" s="16" customFormat="1"/>
    <row r="429" s="16" customFormat="1"/>
    <row r="430" s="16" customFormat="1"/>
    <row r="431" s="16" customFormat="1"/>
    <row r="432" s="16" customFormat="1"/>
    <row r="433" s="16" customFormat="1"/>
    <row r="434" s="16" customFormat="1"/>
    <row r="435" s="16" customFormat="1"/>
    <row r="436" s="16" customFormat="1"/>
    <row r="437" s="16" customFormat="1"/>
    <row r="438" s="16" customFormat="1"/>
    <row r="439" s="16" customFormat="1"/>
    <row r="440" s="16" customFormat="1"/>
    <row r="441" s="16" customFormat="1"/>
    <row r="442" s="16" customFormat="1"/>
    <row r="443" s="16" customFormat="1"/>
    <row r="444" s="16" customFormat="1"/>
    <row r="445" s="16" customFormat="1"/>
    <row r="446" s="16" customFormat="1"/>
    <row r="447" s="16" customFormat="1"/>
    <row r="448" s="16" customFormat="1"/>
    <row r="449" s="16" customFormat="1"/>
    <row r="450" s="16" customFormat="1"/>
    <row r="451" s="16" customFormat="1"/>
    <row r="452" s="16" customFormat="1"/>
    <row r="453" s="16" customFormat="1"/>
    <row r="454" s="16" customFormat="1"/>
    <row r="455" s="16" customFormat="1"/>
    <row r="456" s="16" customFormat="1"/>
    <row r="457" s="16" customFormat="1"/>
    <row r="458" s="16" customFormat="1"/>
    <row r="459" s="16" customFormat="1"/>
    <row r="460" s="16" customFormat="1"/>
    <row r="461" s="16" customFormat="1"/>
    <row r="462" s="16" customFormat="1"/>
    <row r="463" s="16" customFormat="1"/>
    <row r="464" s="16" customFormat="1"/>
    <row r="465" s="16" customFormat="1"/>
    <row r="466" s="16" customFormat="1"/>
    <row r="467" s="16" customFormat="1"/>
    <row r="468" s="16" customFormat="1"/>
    <row r="469" s="16" customFormat="1"/>
    <row r="470" s="16" customFormat="1"/>
    <row r="471" s="16" customFormat="1"/>
    <row r="472" s="16" customFormat="1"/>
    <row r="473" s="16" customFormat="1"/>
    <row r="474" s="16" customFormat="1"/>
    <row r="475" s="16" customFormat="1"/>
    <row r="476" s="16" customFormat="1"/>
  </sheetData>
  <mergeCells count="24">
    <mergeCell ref="C26:C27"/>
    <mergeCell ref="E12:E14"/>
    <mergeCell ref="E15:E16"/>
    <mergeCell ref="F8:F11"/>
    <mergeCell ref="F12:F14"/>
    <mergeCell ref="F15:F16"/>
    <mergeCell ref="F17:F19"/>
    <mergeCell ref="C22:C25"/>
    <mergeCell ref="B22:B24"/>
    <mergeCell ref="I25:I27"/>
    <mergeCell ref="B26:B27"/>
    <mergeCell ref="B1:I5"/>
    <mergeCell ref="I7:I21"/>
    <mergeCell ref="C17:C21"/>
    <mergeCell ref="B7:B21"/>
    <mergeCell ref="E8:E11"/>
    <mergeCell ref="E17:E19"/>
    <mergeCell ref="C12:C16"/>
    <mergeCell ref="C7:C11"/>
    <mergeCell ref="I22:I24"/>
    <mergeCell ref="H7:H27"/>
    <mergeCell ref="G7:G21"/>
    <mergeCell ref="G22:G24"/>
    <mergeCell ref="G25:G27"/>
  </mergeCells>
  <phoneticPr fontId="9" type="noConversion"/>
  <hyperlinks>
    <hyperlink ref="I7:I21" location="'$Preoperativa'!A1" display="$Preoperativa'!A1" xr:uid="{00000000-0004-0000-0200-000000000000}"/>
    <hyperlink ref="J1" location="Léame!A1" display="Regresar instructivo" xr:uid="{00000000-0004-0000-0200-000001000000}"/>
    <hyperlink ref="H7:H27" location="Responsables!A1" display="Responsables!A1" xr:uid="{00000000-0004-0000-0200-000002000000}"/>
    <hyperlink ref="I22:I23" location="'$Operativo'!A1" display="'$Operativo'!A1" xr:uid="{00000000-0004-0000-0200-000003000000}"/>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B1:H15"/>
  <sheetViews>
    <sheetView zoomScale="60" zoomScaleNormal="60" workbookViewId="0">
      <selection activeCell="D10" sqref="D10:F12"/>
    </sheetView>
  </sheetViews>
  <sheetFormatPr defaultColWidth="11.42578125" defaultRowHeight="15"/>
  <cols>
    <col min="1" max="1" width="11.42578125" style="30"/>
    <col min="2" max="2" width="49.7109375" style="30" bestFit="1" customWidth="1"/>
    <col min="3" max="3" width="14.7109375" style="30" customWidth="1"/>
    <col min="4" max="4" width="12.85546875" style="30" customWidth="1"/>
    <col min="5" max="5" width="15.42578125" style="30" customWidth="1"/>
    <col min="6" max="6" width="23.7109375" style="30" customWidth="1"/>
    <col min="7" max="7" width="27" style="30" customWidth="1"/>
    <col min="8" max="16384" width="11.42578125" style="30"/>
  </cols>
  <sheetData>
    <row r="1" spans="2:8" ht="64.5" customHeight="1" thickBot="1">
      <c r="B1" s="220" t="s">
        <v>17</v>
      </c>
      <c r="C1" s="221"/>
      <c r="D1" s="221"/>
      <c r="E1" s="221"/>
      <c r="F1" s="221"/>
      <c r="G1" s="222"/>
    </row>
    <row r="2" spans="2:8" ht="32.25" thickBot="1">
      <c r="B2" s="100" t="s">
        <v>124</v>
      </c>
      <c r="C2" s="39" t="s">
        <v>125</v>
      </c>
      <c r="D2" s="28" t="s">
        <v>126</v>
      </c>
      <c r="E2" s="28" t="s">
        <v>127</v>
      </c>
      <c r="F2" s="102" t="s">
        <v>128</v>
      </c>
      <c r="G2" s="29" t="s">
        <v>129</v>
      </c>
      <c r="H2" s="17" t="s">
        <v>54</v>
      </c>
    </row>
    <row r="3" spans="2:8">
      <c r="B3" s="35" t="s">
        <v>130</v>
      </c>
      <c r="C3" s="31">
        <v>1</v>
      </c>
      <c r="D3" s="31">
        <v>24</v>
      </c>
      <c r="E3" s="32">
        <v>0.5</v>
      </c>
      <c r="F3" s="101">
        <v>10000000</v>
      </c>
      <c r="G3" s="33">
        <f t="shared" ref="G3:G10" si="0">+C3*D3*E3*F3</f>
        <v>120000000</v>
      </c>
    </row>
    <row r="4" spans="2:8">
      <c r="B4" s="35" t="s">
        <v>131</v>
      </c>
      <c r="C4" s="35">
        <v>1</v>
      </c>
      <c r="D4" s="35">
        <v>24</v>
      </c>
      <c r="E4" s="36">
        <v>1</v>
      </c>
      <c r="F4" s="101">
        <v>6000000</v>
      </c>
      <c r="G4" s="38">
        <f t="shared" si="0"/>
        <v>144000000</v>
      </c>
    </row>
    <row r="5" spans="2:8">
      <c r="B5" s="35" t="s">
        <v>132</v>
      </c>
      <c r="C5" s="35">
        <v>1</v>
      </c>
      <c r="D5" s="35">
        <v>24</v>
      </c>
      <c r="E5" s="36">
        <v>0.7</v>
      </c>
      <c r="F5" s="101">
        <v>10000000</v>
      </c>
      <c r="G5" s="38">
        <f t="shared" si="0"/>
        <v>167999999.99999997</v>
      </c>
    </row>
    <row r="6" spans="2:8">
      <c r="B6" s="35" t="s">
        <v>133</v>
      </c>
      <c r="C6" s="35">
        <v>1</v>
      </c>
      <c r="D6" s="35">
        <v>20</v>
      </c>
      <c r="E6" s="36">
        <v>0.5</v>
      </c>
      <c r="F6" s="101">
        <v>10000000</v>
      </c>
      <c r="G6" s="38">
        <f t="shared" si="0"/>
        <v>100000000</v>
      </c>
    </row>
    <row r="7" spans="2:8">
      <c r="B7" s="35" t="s">
        <v>134</v>
      </c>
      <c r="C7" s="35">
        <v>1</v>
      </c>
      <c r="D7" s="35">
        <v>16</v>
      </c>
      <c r="E7" s="36">
        <v>0.7</v>
      </c>
      <c r="F7" s="101">
        <v>10000000</v>
      </c>
      <c r="G7" s="38">
        <f t="shared" si="0"/>
        <v>112000000</v>
      </c>
    </row>
    <row r="8" spans="2:8">
      <c r="B8" s="35" t="s">
        <v>135</v>
      </c>
      <c r="C8" s="35">
        <v>1</v>
      </c>
      <c r="D8" s="35">
        <v>24</v>
      </c>
      <c r="E8" s="36">
        <v>1</v>
      </c>
      <c r="F8" s="101">
        <v>4500000</v>
      </c>
      <c r="G8" s="38">
        <f t="shared" si="0"/>
        <v>108000000</v>
      </c>
    </row>
    <row r="9" spans="2:8">
      <c r="B9" s="35" t="s">
        <v>136</v>
      </c>
      <c r="C9" s="35">
        <v>1</v>
      </c>
      <c r="D9" s="35">
        <v>12</v>
      </c>
      <c r="E9" s="36">
        <v>1</v>
      </c>
      <c r="F9" s="101">
        <v>10000000</v>
      </c>
      <c r="G9" s="38">
        <f t="shared" si="0"/>
        <v>120000000</v>
      </c>
    </row>
    <row r="10" spans="2:8">
      <c r="B10" s="34" t="s">
        <v>137</v>
      </c>
      <c r="C10" s="35">
        <v>1</v>
      </c>
      <c r="D10" s="35">
        <v>12</v>
      </c>
      <c r="E10" s="36">
        <v>0.5</v>
      </c>
      <c r="F10" s="37">
        <v>10000000</v>
      </c>
      <c r="G10" s="38">
        <f t="shared" si="0"/>
        <v>60000000</v>
      </c>
    </row>
    <row r="11" spans="2:8">
      <c r="B11" s="35" t="s">
        <v>138</v>
      </c>
      <c r="C11" s="35">
        <v>3</v>
      </c>
      <c r="D11" s="35">
        <v>12</v>
      </c>
      <c r="E11" s="36">
        <v>1</v>
      </c>
      <c r="F11" s="101">
        <v>3000000</v>
      </c>
      <c r="G11" s="38">
        <f t="shared" ref="G11:G12" si="1">+C11*D11*E11*F11</f>
        <v>108000000</v>
      </c>
    </row>
    <row r="12" spans="2:8">
      <c r="B12" s="34" t="s">
        <v>139</v>
      </c>
      <c r="C12" s="35">
        <v>1</v>
      </c>
      <c r="D12" s="35">
        <v>12</v>
      </c>
      <c r="E12" s="36">
        <v>0.5</v>
      </c>
      <c r="F12" s="37">
        <v>8000000</v>
      </c>
      <c r="G12" s="38">
        <f t="shared" si="1"/>
        <v>48000000</v>
      </c>
    </row>
    <row r="15" spans="2:8" ht="15.75">
      <c r="B15" s="3"/>
      <c r="C15" s="3"/>
      <c r="D15" s="3"/>
      <c r="E15" s="3"/>
      <c r="F15" s="3"/>
    </row>
  </sheetData>
  <mergeCells count="1">
    <mergeCell ref="B1:G1"/>
  </mergeCells>
  <hyperlinks>
    <hyperlink ref="H2" location="Léame!A1" display="Regresar instructivo" xr:uid="{00000000-0004-0000-0400-000000000000}"/>
  </hyperlink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B1:I38"/>
  <sheetViews>
    <sheetView zoomScale="70" zoomScaleNormal="70" workbookViewId="0">
      <selection activeCell="G7" sqref="G7:G13"/>
    </sheetView>
  </sheetViews>
  <sheetFormatPr defaultColWidth="11.42578125" defaultRowHeight="15"/>
  <cols>
    <col min="1" max="1" width="11.42578125" style="3"/>
    <col min="2" max="2" width="21.28515625" style="3" customWidth="1"/>
    <col min="3" max="3" width="34.85546875" style="3" customWidth="1"/>
    <col min="4" max="6" width="11.7109375" style="3" bestFit="1" customWidth="1"/>
    <col min="7" max="7" width="19.28515625" style="3" customWidth="1"/>
    <col min="8" max="8" width="23.140625" style="3" customWidth="1"/>
    <col min="9" max="10" width="11.42578125" style="3"/>
    <col min="11" max="11" width="27.5703125" style="3" customWidth="1"/>
    <col min="12" max="12" width="20" style="3" customWidth="1"/>
    <col min="13" max="16384" width="11.42578125" style="3"/>
  </cols>
  <sheetData>
    <row r="1" spans="2:8">
      <c r="B1" s="226" t="s">
        <v>140</v>
      </c>
      <c r="C1" s="227"/>
      <c r="D1" s="227"/>
      <c r="E1" s="227"/>
      <c r="F1" s="227"/>
      <c r="G1" s="227"/>
      <c r="H1" s="228"/>
    </row>
    <row r="2" spans="2:8">
      <c r="B2" s="229"/>
      <c r="C2" s="230"/>
      <c r="D2" s="230"/>
      <c r="E2" s="230"/>
      <c r="F2" s="230"/>
      <c r="G2" s="230"/>
      <c r="H2" s="231"/>
    </row>
    <row r="3" spans="2:8" ht="21" customHeight="1">
      <c r="B3" s="229"/>
      <c r="C3" s="230"/>
      <c r="D3" s="230"/>
      <c r="E3" s="230"/>
      <c r="F3" s="230"/>
      <c r="G3" s="230"/>
      <c r="H3" s="231"/>
    </row>
    <row r="4" spans="2:8">
      <c r="B4" s="229"/>
      <c r="C4" s="230"/>
      <c r="D4" s="230"/>
      <c r="E4" s="230"/>
      <c r="F4" s="230"/>
      <c r="G4" s="230"/>
      <c r="H4" s="231"/>
    </row>
    <row r="5" spans="2:8" ht="27" customHeight="1" thickBot="1">
      <c r="B5" s="232"/>
      <c r="C5" s="233"/>
      <c r="D5" s="233"/>
      <c r="E5" s="233"/>
      <c r="F5" s="233"/>
      <c r="G5" s="233"/>
      <c r="H5" s="234"/>
    </row>
    <row r="6" spans="2:8" ht="31.5">
      <c r="B6" s="235" t="s">
        <v>141</v>
      </c>
      <c r="C6" s="50" t="s">
        <v>142</v>
      </c>
      <c r="D6" s="51" t="s">
        <v>125</v>
      </c>
      <c r="E6" s="52" t="s">
        <v>126</v>
      </c>
      <c r="F6" s="52" t="s">
        <v>127</v>
      </c>
      <c r="G6" s="51" t="s">
        <v>143</v>
      </c>
      <c r="H6" s="53" t="s">
        <v>129</v>
      </c>
    </row>
    <row r="7" spans="2:8" ht="15.75">
      <c r="B7" s="236"/>
      <c r="C7" s="35" t="s">
        <v>130</v>
      </c>
      <c r="D7" s="31">
        <v>1</v>
      </c>
      <c r="E7" s="31">
        <v>12</v>
      </c>
      <c r="F7" s="32">
        <v>0.5</v>
      </c>
      <c r="G7" s="101">
        <v>10000000</v>
      </c>
      <c r="H7" s="58">
        <f>+G7*F7*E7*D7</f>
        <v>60000000</v>
      </c>
    </row>
    <row r="8" spans="2:8" ht="15.75">
      <c r="B8" s="236"/>
      <c r="C8" s="35" t="s">
        <v>131</v>
      </c>
      <c r="D8" s="35">
        <v>1</v>
      </c>
      <c r="E8" s="35">
        <v>12</v>
      </c>
      <c r="F8" s="36">
        <v>1</v>
      </c>
      <c r="G8" s="101">
        <v>6000000</v>
      </c>
      <c r="H8" s="58">
        <f t="shared" ref="H8:H13" si="0">+G8*F8*E8*D8</f>
        <v>72000000</v>
      </c>
    </row>
    <row r="9" spans="2:8" ht="15.75">
      <c r="B9" s="236"/>
      <c r="C9" s="35" t="s">
        <v>132</v>
      </c>
      <c r="D9" s="35">
        <v>1</v>
      </c>
      <c r="E9" s="35">
        <v>12</v>
      </c>
      <c r="F9" s="36">
        <v>0.7</v>
      </c>
      <c r="G9" s="101">
        <v>10000000</v>
      </c>
      <c r="H9" s="58">
        <f t="shared" si="0"/>
        <v>84000000</v>
      </c>
    </row>
    <row r="10" spans="2:8" ht="15.75">
      <c r="B10" s="236"/>
      <c r="C10" s="35" t="s">
        <v>133</v>
      </c>
      <c r="D10" s="35">
        <v>1</v>
      </c>
      <c r="E10" s="35">
        <v>10</v>
      </c>
      <c r="F10" s="36">
        <v>0.5</v>
      </c>
      <c r="G10" s="101">
        <v>10000000</v>
      </c>
      <c r="H10" s="58">
        <f t="shared" si="0"/>
        <v>50000000</v>
      </c>
    </row>
    <row r="11" spans="2:8" ht="15.75">
      <c r="B11" s="236"/>
      <c r="C11" s="35" t="s">
        <v>134</v>
      </c>
      <c r="D11" s="35">
        <v>1</v>
      </c>
      <c r="E11" s="35">
        <v>6</v>
      </c>
      <c r="F11" s="36">
        <v>0.7</v>
      </c>
      <c r="G11" s="101">
        <v>10000000</v>
      </c>
      <c r="H11" s="58">
        <f t="shared" si="0"/>
        <v>42000000</v>
      </c>
    </row>
    <row r="12" spans="2:8" ht="15.75">
      <c r="B12" s="236"/>
      <c r="C12" s="35" t="s">
        <v>135</v>
      </c>
      <c r="D12" s="35">
        <v>1</v>
      </c>
      <c r="E12" s="35">
        <v>10</v>
      </c>
      <c r="F12" s="36">
        <v>1</v>
      </c>
      <c r="G12" s="101">
        <v>4500000</v>
      </c>
      <c r="H12" s="58">
        <f t="shared" si="0"/>
        <v>45000000</v>
      </c>
    </row>
    <row r="13" spans="2:8" ht="15.75">
      <c r="B13" s="236"/>
      <c r="C13" s="35" t="s">
        <v>136</v>
      </c>
      <c r="D13" s="35">
        <v>1</v>
      </c>
      <c r="E13" s="35">
        <v>6</v>
      </c>
      <c r="F13" s="36">
        <v>1</v>
      </c>
      <c r="G13" s="101">
        <v>10000000</v>
      </c>
      <c r="H13" s="58">
        <f t="shared" si="0"/>
        <v>60000000</v>
      </c>
    </row>
    <row r="14" spans="2:8">
      <c r="B14" s="236"/>
      <c r="C14" s="111"/>
      <c r="D14" s="54"/>
      <c r="E14" s="54"/>
      <c r="F14" s="55"/>
      <c r="G14" s="49"/>
      <c r="H14" s="58"/>
    </row>
    <row r="15" spans="2:8" ht="15.75" thickBot="1">
      <c r="B15" s="236"/>
      <c r="C15" s="111"/>
      <c r="D15" s="54"/>
      <c r="E15" s="54"/>
      <c r="F15" s="55"/>
      <c r="G15" s="56"/>
      <c r="H15" s="58"/>
    </row>
    <row r="16" spans="2:8" ht="33" customHeight="1" thickBot="1">
      <c r="B16" s="237" t="s">
        <v>144</v>
      </c>
      <c r="C16" s="238"/>
      <c r="D16" s="238"/>
      <c r="E16" s="238"/>
      <c r="F16" s="238"/>
      <c r="G16" s="238"/>
      <c r="H16" s="44">
        <f>SUM(H7:H15)</f>
        <v>413000000</v>
      </c>
    </row>
    <row r="17" spans="2:9" ht="30" customHeight="1">
      <c r="B17" s="240" t="s">
        <v>145</v>
      </c>
      <c r="C17" s="239" t="s">
        <v>146</v>
      </c>
      <c r="D17" s="239"/>
      <c r="E17" s="112" t="s">
        <v>147</v>
      </c>
      <c r="F17" s="47" t="s">
        <v>125</v>
      </c>
      <c r="G17" s="112" t="s">
        <v>143</v>
      </c>
      <c r="H17" s="59" t="s">
        <v>129</v>
      </c>
    </row>
    <row r="18" spans="2:9">
      <c r="B18" s="240"/>
      <c r="C18" s="225" t="s">
        <v>148</v>
      </c>
      <c r="D18" s="225"/>
      <c r="E18" s="48"/>
      <c r="F18" s="48">
        <v>12</v>
      </c>
      <c r="G18" s="49">
        <v>400000</v>
      </c>
      <c r="H18" s="60">
        <f t="shared" ref="H18:H25" si="1">+G18*F18</f>
        <v>4800000</v>
      </c>
    </row>
    <row r="19" spans="2:9">
      <c r="B19" s="240"/>
      <c r="C19" s="225" t="s">
        <v>149</v>
      </c>
      <c r="D19" s="225"/>
      <c r="E19" s="48">
        <v>1</v>
      </c>
      <c r="F19" s="48">
        <v>1</v>
      </c>
      <c r="G19" s="49">
        <v>967000</v>
      </c>
      <c r="H19" s="60">
        <f t="shared" si="1"/>
        <v>967000</v>
      </c>
    </row>
    <row r="20" spans="2:9" ht="23.25">
      <c r="B20" s="240"/>
      <c r="C20" s="223" t="s">
        <v>150</v>
      </c>
      <c r="D20" s="224"/>
      <c r="E20" s="48">
        <v>1</v>
      </c>
      <c r="F20" s="48">
        <v>1</v>
      </c>
      <c r="G20" s="49">
        <v>200000000</v>
      </c>
      <c r="H20" s="60">
        <f t="shared" si="1"/>
        <v>200000000</v>
      </c>
      <c r="I20" s="107" t="s">
        <v>151</v>
      </c>
    </row>
    <row r="21" spans="2:9">
      <c r="B21" s="240"/>
      <c r="C21" s="225" t="s">
        <v>152</v>
      </c>
      <c r="D21" s="225"/>
      <c r="E21" s="48" t="s">
        <v>153</v>
      </c>
      <c r="F21" s="48">
        <v>60</v>
      </c>
      <c r="G21" s="49">
        <v>600000</v>
      </c>
      <c r="H21" s="60">
        <f t="shared" si="1"/>
        <v>36000000</v>
      </c>
    </row>
    <row r="22" spans="2:9">
      <c r="B22" s="240"/>
      <c r="C22" s="225" t="s">
        <v>154</v>
      </c>
      <c r="D22" s="225"/>
      <c r="E22" s="48" t="s">
        <v>153</v>
      </c>
      <c r="F22" s="48">
        <v>60</v>
      </c>
      <c r="G22" s="49">
        <v>100000</v>
      </c>
      <c r="H22" s="60">
        <f t="shared" si="1"/>
        <v>6000000</v>
      </c>
    </row>
    <row r="23" spans="2:9">
      <c r="B23" s="240"/>
      <c r="C23" s="225" t="s">
        <v>155</v>
      </c>
      <c r="D23" s="225"/>
      <c r="E23" s="48" t="s">
        <v>153</v>
      </c>
      <c r="F23" s="48">
        <v>60</v>
      </c>
      <c r="G23" s="49">
        <v>180000</v>
      </c>
      <c r="H23" s="60">
        <f t="shared" si="1"/>
        <v>10800000</v>
      </c>
    </row>
    <row r="24" spans="2:9">
      <c r="B24" s="240"/>
      <c r="C24" s="225" t="s">
        <v>156</v>
      </c>
      <c r="D24" s="225"/>
      <c r="E24" s="48" t="s">
        <v>157</v>
      </c>
      <c r="F24" s="48">
        <v>6</v>
      </c>
      <c r="G24" s="49">
        <v>800000</v>
      </c>
      <c r="H24" s="60">
        <f t="shared" si="1"/>
        <v>4800000</v>
      </c>
    </row>
    <row r="25" spans="2:9">
      <c r="B25" s="240"/>
      <c r="C25" s="225" t="s">
        <v>158</v>
      </c>
      <c r="D25" s="225"/>
      <c r="E25" s="48" t="s">
        <v>159</v>
      </c>
      <c r="F25" s="48">
        <v>8</v>
      </c>
      <c r="G25" s="49">
        <v>1200000</v>
      </c>
      <c r="H25" s="60">
        <f t="shared" si="1"/>
        <v>9600000</v>
      </c>
    </row>
    <row r="26" spans="2:9" ht="17.100000000000001" customHeight="1">
      <c r="B26" s="240"/>
      <c r="C26" s="241"/>
      <c r="D26" s="241"/>
      <c r="E26" s="48"/>
      <c r="F26" s="48"/>
      <c r="G26" s="49"/>
      <c r="H26" s="60"/>
    </row>
    <row r="27" spans="2:9" ht="17.100000000000001" customHeight="1">
      <c r="B27" s="240"/>
      <c r="C27" s="241"/>
      <c r="D27" s="241"/>
      <c r="E27" s="48"/>
      <c r="F27" s="48"/>
      <c r="G27" s="49"/>
      <c r="H27" s="60"/>
    </row>
    <row r="28" spans="2:9" ht="17.100000000000001" customHeight="1">
      <c r="B28" s="240"/>
      <c r="C28" s="241"/>
      <c r="D28" s="241"/>
      <c r="E28" s="48"/>
      <c r="F28" s="48"/>
      <c r="G28" s="49"/>
      <c r="H28" s="60"/>
    </row>
    <row r="29" spans="2:9" ht="17.100000000000001" customHeight="1">
      <c r="B29" s="240"/>
      <c r="C29" s="241"/>
      <c r="D29" s="241"/>
      <c r="E29" s="48"/>
      <c r="F29" s="48"/>
      <c r="G29" s="49"/>
      <c r="H29" s="60"/>
    </row>
    <row r="30" spans="2:9" ht="17.100000000000001" customHeight="1">
      <c r="B30" s="240"/>
      <c r="F30" s="241"/>
      <c r="G30" s="241"/>
      <c r="H30" s="61"/>
      <c r="I30" s="41"/>
    </row>
    <row r="31" spans="2:9" s="40" customFormat="1" ht="19.5" customHeight="1">
      <c r="B31" s="242" t="s">
        <v>160</v>
      </c>
      <c r="C31" s="243"/>
      <c r="D31" s="243"/>
      <c r="E31" s="243"/>
      <c r="F31" s="243"/>
      <c r="G31" s="243"/>
      <c r="H31" s="42">
        <f>SUM(H18:H25)</f>
        <v>272967000</v>
      </c>
    </row>
    <row r="32" spans="2:9" s="40" customFormat="1" ht="18" customHeight="1" thickBot="1">
      <c r="B32" s="242" t="s">
        <v>161</v>
      </c>
      <c r="C32" s="243"/>
      <c r="D32" s="243"/>
      <c r="E32" s="243"/>
      <c r="F32" s="243"/>
      <c r="G32" s="243"/>
      <c r="H32" s="42">
        <f>+H31+H16</f>
        <v>685967000</v>
      </c>
    </row>
    <row r="33" spans="2:8" s="40" customFormat="1" ht="18" customHeight="1" thickBot="1">
      <c r="B33" s="248" t="s">
        <v>162</v>
      </c>
      <c r="C33" s="249"/>
      <c r="D33" s="249"/>
      <c r="E33" s="249"/>
      <c r="F33" s="249"/>
      <c r="G33" s="249"/>
      <c r="H33" s="57">
        <f>+H32*0.1</f>
        <v>68596700</v>
      </c>
    </row>
    <row r="34" spans="2:8" s="40" customFormat="1" ht="18" customHeight="1" thickBot="1">
      <c r="B34" s="250" t="s">
        <v>163</v>
      </c>
      <c r="C34" s="251"/>
      <c r="D34" s="251"/>
      <c r="E34" s="251"/>
      <c r="F34" s="251"/>
      <c r="G34" s="251"/>
      <c r="H34" s="43">
        <f>+H33+H32</f>
        <v>754563700</v>
      </c>
    </row>
    <row r="35" spans="2:8" s="40" customFormat="1" ht="18" customHeight="1">
      <c r="B35" s="244" t="s">
        <v>164</v>
      </c>
      <c r="C35" s="245"/>
      <c r="D35" s="245"/>
      <c r="E35" s="245"/>
      <c r="F35" s="245"/>
      <c r="G35" s="245"/>
      <c r="H35" s="46">
        <f>+H34*0.19</f>
        <v>143367103</v>
      </c>
    </row>
    <row r="36" spans="2:8" s="40" customFormat="1" ht="23.25" customHeight="1" thickBot="1">
      <c r="B36" s="246" t="s">
        <v>165</v>
      </c>
      <c r="C36" s="247"/>
      <c r="D36" s="247"/>
      <c r="E36" s="247"/>
      <c r="F36" s="247"/>
      <c r="G36" s="247"/>
      <c r="H36" s="45">
        <f>+H34+H35</f>
        <v>897930803</v>
      </c>
    </row>
    <row r="38" spans="2:8">
      <c r="B38" s="3" t="s">
        <v>166</v>
      </c>
    </row>
  </sheetData>
  <mergeCells count="24">
    <mergeCell ref="C26:D26"/>
    <mergeCell ref="F30:G30"/>
    <mergeCell ref="B32:G32"/>
    <mergeCell ref="B35:G35"/>
    <mergeCell ref="B36:G36"/>
    <mergeCell ref="B33:G33"/>
    <mergeCell ref="B34:G34"/>
    <mergeCell ref="B31:G31"/>
    <mergeCell ref="C20:D20"/>
    <mergeCell ref="C25:D25"/>
    <mergeCell ref="B1:H5"/>
    <mergeCell ref="B6:B15"/>
    <mergeCell ref="B16:G16"/>
    <mergeCell ref="C17:D17"/>
    <mergeCell ref="C18:D18"/>
    <mergeCell ref="C19:D19"/>
    <mergeCell ref="C21:D21"/>
    <mergeCell ref="B17:B30"/>
    <mergeCell ref="C23:D23"/>
    <mergeCell ref="C24:D24"/>
    <mergeCell ref="C22:D22"/>
    <mergeCell ref="C27:D27"/>
    <mergeCell ref="C28:D28"/>
    <mergeCell ref="C29:D29"/>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Responsables!$B$3:$B$10</xm:f>
          </x14:formula1>
          <xm:sqref>C7:C9</xm:sqref>
        </x14:dataValidation>
        <x14:dataValidation type="list" allowBlank="1" showInputMessage="1" showErrorMessage="1" xr:uid="{00000000-0002-0000-0500-000002000000}">
          <x14:formula1>
            <xm:f>Responsables!$B$3:$B$12</xm:f>
          </x14:formula1>
          <xm:sqref>C10:C15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B1:K253"/>
  <sheetViews>
    <sheetView tabSelected="1" topLeftCell="A26" zoomScale="70" zoomScaleNormal="70" workbookViewId="0">
      <selection activeCell="B54" sqref="B54"/>
    </sheetView>
  </sheetViews>
  <sheetFormatPr defaultColWidth="11.42578125" defaultRowHeight="14.25"/>
  <cols>
    <col min="1" max="1" width="3.85546875" style="62" customWidth="1"/>
    <col min="2" max="2" width="38" style="62" customWidth="1"/>
    <col min="3" max="3" width="29.85546875" style="62" customWidth="1"/>
    <col min="4" max="4" width="33.85546875" style="62" customWidth="1"/>
    <col min="5" max="5" width="16.140625" style="62" customWidth="1"/>
    <col min="6" max="6" width="24.28515625" style="62" customWidth="1"/>
    <col min="7" max="7" width="23.7109375" style="62" customWidth="1"/>
    <col min="8" max="8" width="18" style="62" customWidth="1"/>
    <col min="9" max="9" width="35" style="62" bestFit="1" customWidth="1"/>
    <col min="10" max="10" width="21.140625" style="62" customWidth="1"/>
    <col min="11" max="11" width="6.42578125" style="62" customWidth="1"/>
    <col min="12" max="16384" width="11.42578125" style="62"/>
  </cols>
  <sheetData>
    <row r="1" spans="2:11" ht="74.25" customHeight="1" thickBot="1">
      <c r="B1" s="252" t="s">
        <v>167</v>
      </c>
      <c r="C1" s="253"/>
      <c r="D1" s="253"/>
      <c r="E1" s="253"/>
      <c r="F1" s="254"/>
    </row>
    <row r="2" spans="2:11" ht="25.5" customHeight="1" thickBot="1">
      <c r="B2" s="257" t="s">
        <v>168</v>
      </c>
      <c r="C2" s="258"/>
      <c r="D2" s="258"/>
      <c r="E2" s="258"/>
      <c r="F2" s="259"/>
      <c r="G2" s="63"/>
      <c r="K2" s="64"/>
    </row>
    <row r="3" spans="2:11" ht="15" thickBot="1">
      <c r="B3" s="69"/>
      <c r="C3" s="70"/>
      <c r="D3" s="70"/>
      <c r="E3" s="70"/>
      <c r="F3" s="71"/>
      <c r="G3" s="63"/>
      <c r="K3" s="64"/>
    </row>
    <row r="4" spans="2:11" ht="31.5">
      <c r="B4" s="235" t="s">
        <v>141</v>
      </c>
      <c r="C4" s="50" t="s">
        <v>142</v>
      </c>
      <c r="D4" s="51" t="s">
        <v>125</v>
      </c>
      <c r="E4" s="52" t="s">
        <v>126</v>
      </c>
      <c r="F4" s="52" t="s">
        <v>127</v>
      </c>
      <c r="G4" s="51" t="s">
        <v>143</v>
      </c>
      <c r="H4" s="53" t="s">
        <v>129</v>
      </c>
      <c r="K4" s="64"/>
    </row>
    <row r="5" spans="2:11" ht="15">
      <c r="B5" s="236"/>
      <c r="C5" s="263" t="s">
        <v>130</v>
      </c>
      <c r="D5" s="264">
        <v>1</v>
      </c>
      <c r="E5" s="264">
        <v>12</v>
      </c>
      <c r="F5" s="265">
        <v>0.5</v>
      </c>
      <c r="G5" s="266">
        <v>10000000</v>
      </c>
      <c r="H5" s="267">
        <f>+G5*F5*E5*D5</f>
        <v>60000000</v>
      </c>
    </row>
    <row r="6" spans="2:11" ht="15">
      <c r="B6" s="236"/>
      <c r="C6" s="263" t="s">
        <v>131</v>
      </c>
      <c r="D6" s="263">
        <v>1</v>
      </c>
      <c r="E6" s="263">
        <v>12</v>
      </c>
      <c r="F6" s="268">
        <v>1</v>
      </c>
      <c r="G6" s="266">
        <v>6000000</v>
      </c>
      <c r="H6" s="267">
        <f t="shared" ref="H6:H14" si="0">+G6*F6*E6*D6</f>
        <v>72000000</v>
      </c>
    </row>
    <row r="7" spans="2:11" ht="15">
      <c r="B7" s="236"/>
      <c r="C7" s="263" t="s">
        <v>132</v>
      </c>
      <c r="D7" s="263">
        <v>1</v>
      </c>
      <c r="E7" s="263">
        <v>12</v>
      </c>
      <c r="F7" s="268">
        <v>1</v>
      </c>
      <c r="G7" s="266">
        <v>10000000</v>
      </c>
      <c r="H7" s="267">
        <f t="shared" si="0"/>
        <v>120000000</v>
      </c>
    </row>
    <row r="8" spans="2:11" ht="15">
      <c r="B8" s="236"/>
      <c r="C8" s="263" t="s">
        <v>133</v>
      </c>
      <c r="D8" s="263">
        <v>1</v>
      </c>
      <c r="E8" s="263">
        <v>10</v>
      </c>
      <c r="F8" s="268">
        <v>0.7</v>
      </c>
      <c r="G8" s="266">
        <v>10000000</v>
      </c>
      <c r="H8" s="267">
        <f t="shared" si="0"/>
        <v>70000000</v>
      </c>
    </row>
    <row r="9" spans="2:11" ht="15">
      <c r="B9" s="236"/>
      <c r="C9" s="263" t="s">
        <v>134</v>
      </c>
      <c r="D9" s="263">
        <v>1</v>
      </c>
      <c r="E9" s="263">
        <v>10</v>
      </c>
      <c r="F9" s="268">
        <v>0.7</v>
      </c>
      <c r="G9" s="266">
        <v>10000000</v>
      </c>
      <c r="H9" s="267">
        <f t="shared" si="0"/>
        <v>70000000</v>
      </c>
    </row>
    <row r="10" spans="2:11" ht="15">
      <c r="B10" s="236"/>
      <c r="C10" s="263" t="s">
        <v>135</v>
      </c>
      <c r="D10" s="263">
        <v>1</v>
      </c>
      <c r="E10" s="263">
        <v>10</v>
      </c>
      <c r="F10" s="268">
        <v>1</v>
      </c>
      <c r="G10" s="266">
        <v>4500000</v>
      </c>
      <c r="H10" s="267">
        <f t="shared" si="0"/>
        <v>45000000</v>
      </c>
    </row>
    <row r="11" spans="2:11" ht="15">
      <c r="B11" s="236"/>
      <c r="C11" s="263" t="s">
        <v>136</v>
      </c>
      <c r="D11" s="263">
        <v>1</v>
      </c>
      <c r="E11" s="263">
        <v>6</v>
      </c>
      <c r="F11" s="268">
        <v>1</v>
      </c>
      <c r="G11" s="266">
        <v>10000000</v>
      </c>
      <c r="H11" s="267">
        <f t="shared" si="0"/>
        <v>60000000</v>
      </c>
    </row>
    <row r="12" spans="2:11" ht="15">
      <c r="B12" s="236"/>
      <c r="C12" s="263" t="s">
        <v>137</v>
      </c>
      <c r="D12" s="263">
        <v>1</v>
      </c>
      <c r="E12" s="263">
        <v>16</v>
      </c>
      <c r="F12" s="268">
        <v>0.5</v>
      </c>
      <c r="G12" s="269">
        <v>10000000</v>
      </c>
      <c r="H12" s="267">
        <f t="shared" si="0"/>
        <v>80000000</v>
      </c>
    </row>
    <row r="13" spans="2:11" ht="15">
      <c r="B13" s="236"/>
      <c r="C13" s="263" t="s">
        <v>138</v>
      </c>
      <c r="D13" s="263">
        <v>3</v>
      </c>
      <c r="E13" s="263">
        <v>16</v>
      </c>
      <c r="F13" s="268">
        <v>1</v>
      </c>
      <c r="G13" s="266">
        <v>3000000</v>
      </c>
      <c r="H13" s="267">
        <f t="shared" si="0"/>
        <v>144000000</v>
      </c>
    </row>
    <row r="14" spans="2:11" ht="15">
      <c r="B14" s="236"/>
      <c r="C14" s="111" t="s">
        <v>139</v>
      </c>
      <c r="D14" s="270">
        <v>1</v>
      </c>
      <c r="E14" s="263">
        <v>16</v>
      </c>
      <c r="F14" s="268">
        <v>0.5</v>
      </c>
      <c r="G14" s="269">
        <v>8000000</v>
      </c>
      <c r="H14" s="267">
        <f t="shared" si="0"/>
        <v>64000000</v>
      </c>
    </row>
    <row r="15" spans="2:11" ht="15">
      <c r="B15" s="255"/>
      <c r="C15" s="111"/>
      <c r="D15" s="48"/>
      <c r="E15" s="48"/>
      <c r="F15" s="271"/>
      <c r="G15" s="272"/>
      <c r="H15" s="267"/>
    </row>
    <row r="16" spans="2:11" ht="16.5" thickBot="1">
      <c r="B16" s="237" t="s">
        <v>144</v>
      </c>
      <c r="C16" s="238"/>
      <c r="D16" s="238"/>
      <c r="E16" s="238"/>
      <c r="F16" s="238"/>
      <c r="G16" s="238"/>
      <c r="H16" s="44">
        <f>SUM(H5:H15)</f>
        <v>785000000</v>
      </c>
    </row>
    <row r="17" spans="2:10" ht="15.75">
      <c r="B17" s="240" t="s">
        <v>145</v>
      </c>
      <c r="C17" s="239" t="s">
        <v>146</v>
      </c>
      <c r="D17" s="239"/>
      <c r="E17" s="112" t="s">
        <v>147</v>
      </c>
      <c r="F17" s="47" t="s">
        <v>125</v>
      </c>
      <c r="G17" s="112" t="s">
        <v>143</v>
      </c>
      <c r="H17" s="59" t="s">
        <v>129</v>
      </c>
    </row>
    <row r="18" spans="2:10" ht="19.5">
      <c r="B18" s="240"/>
      <c r="C18" s="256" t="s">
        <v>169</v>
      </c>
      <c r="D18" s="256"/>
      <c r="E18" s="109">
        <v>1</v>
      </c>
      <c r="F18" s="109">
        <v>1</v>
      </c>
      <c r="G18" s="56">
        <v>300000000</v>
      </c>
      <c r="H18" s="60">
        <f t="shared" ref="H18:H19" si="1">+G18*F18</f>
        <v>300000000</v>
      </c>
      <c r="I18" s="108" t="s">
        <v>151</v>
      </c>
    </row>
    <row r="19" spans="2:10" ht="15">
      <c r="B19" s="240"/>
      <c r="C19" s="256" t="s">
        <v>170</v>
      </c>
      <c r="D19" s="256"/>
      <c r="E19" s="109">
        <v>1</v>
      </c>
      <c r="F19" s="109">
        <v>1</v>
      </c>
      <c r="G19" s="56">
        <v>75000000</v>
      </c>
      <c r="H19" s="60">
        <f t="shared" si="1"/>
        <v>75000000</v>
      </c>
    </row>
    <row r="20" spans="2:10" ht="15">
      <c r="B20" s="240"/>
      <c r="C20" s="256" t="s">
        <v>171</v>
      </c>
      <c r="D20" s="256"/>
      <c r="E20" s="109">
        <v>1</v>
      </c>
      <c r="F20" s="109">
        <v>1</v>
      </c>
      <c r="G20" s="56">
        <v>150000000</v>
      </c>
      <c r="H20" s="60">
        <f t="shared" ref="H20:H25" si="2">+G20*F20</f>
        <v>150000000</v>
      </c>
      <c r="I20"/>
      <c r="J20" s="65"/>
    </row>
    <row r="21" spans="2:10" ht="15">
      <c r="B21" s="240"/>
      <c r="C21" s="256" t="s">
        <v>172</v>
      </c>
      <c r="D21" s="256"/>
      <c r="E21" s="109" t="s">
        <v>153</v>
      </c>
      <c r="F21" s="109">
        <v>120</v>
      </c>
      <c r="G21" s="56">
        <v>100000</v>
      </c>
      <c r="H21" s="60">
        <f t="shared" si="2"/>
        <v>12000000</v>
      </c>
      <c r="I21" s="65"/>
      <c r="J21" s="65"/>
    </row>
    <row r="22" spans="2:10" ht="15">
      <c r="B22" s="240"/>
      <c r="C22" s="256" t="s">
        <v>155</v>
      </c>
      <c r="D22" s="256"/>
      <c r="E22" s="109" t="s">
        <v>153</v>
      </c>
      <c r="F22" s="109">
        <v>120</v>
      </c>
      <c r="G22" s="56">
        <v>180000</v>
      </c>
      <c r="H22" s="60">
        <f t="shared" si="2"/>
        <v>21600000</v>
      </c>
      <c r="I22" s="65"/>
      <c r="J22" s="65"/>
    </row>
    <row r="23" spans="2:10" ht="15">
      <c r="B23" s="240"/>
      <c r="C23" s="256" t="s">
        <v>156</v>
      </c>
      <c r="D23" s="256"/>
      <c r="E23" s="109" t="s">
        <v>157</v>
      </c>
      <c r="F23" s="109">
        <v>6</v>
      </c>
      <c r="G23" s="56">
        <v>800000</v>
      </c>
      <c r="H23" s="60">
        <f t="shared" si="2"/>
        <v>4800000</v>
      </c>
      <c r="I23" s="65"/>
      <c r="J23" s="65"/>
    </row>
    <row r="24" spans="2:10" ht="21.75" customHeight="1">
      <c r="B24" s="240"/>
      <c r="C24" s="256" t="s">
        <v>158</v>
      </c>
      <c r="D24" s="256"/>
      <c r="E24" s="109" t="s">
        <v>159</v>
      </c>
      <c r="F24" s="109">
        <v>8</v>
      </c>
      <c r="G24" s="56">
        <v>1200000</v>
      </c>
      <c r="H24" s="60">
        <f t="shared" si="2"/>
        <v>9600000</v>
      </c>
      <c r="I24" s="65"/>
      <c r="J24" s="65"/>
    </row>
    <row r="25" spans="2:10" ht="101.25" customHeight="1">
      <c r="B25" s="240"/>
      <c r="C25" s="225" t="s">
        <v>173</v>
      </c>
      <c r="D25" s="225"/>
      <c r="E25" s="273">
        <v>1</v>
      </c>
      <c r="F25" s="273">
        <v>1</v>
      </c>
      <c r="G25" s="272">
        <f>301335000</f>
        <v>301335000</v>
      </c>
      <c r="H25" s="274">
        <f t="shared" si="2"/>
        <v>301335000</v>
      </c>
      <c r="I25" s="65"/>
      <c r="J25" s="65"/>
    </row>
    <row r="26" spans="2:10" ht="15">
      <c r="B26" s="240"/>
      <c r="C26" s="241"/>
      <c r="D26" s="241"/>
      <c r="E26" s="48"/>
      <c r="F26" s="48"/>
      <c r="G26" s="49"/>
      <c r="H26" s="60"/>
      <c r="I26" s="65"/>
      <c r="J26" s="65"/>
    </row>
    <row r="27" spans="2:10" ht="15">
      <c r="B27" s="240"/>
      <c r="C27" s="241"/>
      <c r="D27" s="241"/>
      <c r="E27" s="48"/>
      <c r="F27" s="48"/>
      <c r="G27" s="49"/>
      <c r="H27" s="60"/>
      <c r="I27" s="65"/>
      <c r="J27" s="65"/>
    </row>
    <row r="28" spans="2:10" ht="15">
      <c r="B28" s="240"/>
      <c r="C28" s="241"/>
      <c r="D28" s="241"/>
      <c r="E28" s="48"/>
      <c r="F28" s="48"/>
      <c r="G28" s="49"/>
      <c r="H28" s="60"/>
      <c r="I28" s="65"/>
      <c r="J28" s="65"/>
    </row>
    <row r="29" spans="2:10" ht="25.5" customHeight="1">
      <c r="B29" s="240"/>
      <c r="C29" s="3"/>
      <c r="D29" s="3"/>
      <c r="E29" s="3"/>
      <c r="F29" s="241"/>
      <c r="G29" s="241"/>
      <c r="H29" s="61"/>
      <c r="I29" s="65"/>
      <c r="J29" s="65"/>
    </row>
    <row r="30" spans="2:10" ht="26.1" customHeight="1">
      <c r="B30" s="242" t="s">
        <v>160</v>
      </c>
      <c r="C30" s="243"/>
      <c r="D30" s="243"/>
      <c r="E30" s="243"/>
      <c r="F30" s="243"/>
      <c r="G30" s="243"/>
      <c r="H30" s="42">
        <f>SUM(H18:H24)</f>
        <v>573000000</v>
      </c>
      <c r="I30" s="65"/>
      <c r="J30" s="65"/>
    </row>
    <row r="31" spans="2:10" ht="16.5" thickBot="1">
      <c r="B31" s="242" t="s">
        <v>161</v>
      </c>
      <c r="C31" s="243"/>
      <c r="D31" s="243"/>
      <c r="E31" s="243"/>
      <c r="F31" s="243"/>
      <c r="G31" s="243"/>
      <c r="H31" s="42">
        <f>+H30+H16</f>
        <v>1358000000</v>
      </c>
      <c r="I31" s="65"/>
      <c r="J31" s="65"/>
    </row>
    <row r="32" spans="2:10" ht="16.5" thickBot="1">
      <c r="B32" s="248" t="s">
        <v>162</v>
      </c>
      <c r="C32" s="249"/>
      <c r="D32" s="249"/>
      <c r="E32" s="249"/>
      <c r="F32" s="249"/>
      <c r="G32" s="249"/>
      <c r="H32" s="57">
        <f>+H31*0.1</f>
        <v>135800000</v>
      </c>
      <c r="I32" s="65"/>
      <c r="J32" s="65"/>
    </row>
    <row r="33" spans="2:10" ht="16.5" thickBot="1">
      <c r="B33" s="250" t="s">
        <v>163</v>
      </c>
      <c r="C33" s="251"/>
      <c r="D33" s="251"/>
      <c r="E33" s="251"/>
      <c r="F33" s="251"/>
      <c r="G33" s="251"/>
      <c r="H33" s="43">
        <f>+H32+H31</f>
        <v>1493800000</v>
      </c>
      <c r="I33" s="65"/>
      <c r="J33" s="65"/>
    </row>
    <row r="34" spans="2:10" ht="15.75">
      <c r="B34" s="244" t="s">
        <v>164</v>
      </c>
      <c r="C34" s="245"/>
      <c r="D34" s="245"/>
      <c r="E34" s="245"/>
      <c r="F34" s="245"/>
      <c r="G34" s="245"/>
      <c r="H34" s="46">
        <f>+H33*0.19</f>
        <v>283822000</v>
      </c>
      <c r="I34" s="65"/>
      <c r="J34" s="65"/>
    </row>
    <row r="35" spans="2:10" ht="16.5" thickBot="1">
      <c r="B35" s="246" t="s">
        <v>165</v>
      </c>
      <c r="C35" s="247"/>
      <c r="D35" s="247"/>
      <c r="E35" s="247"/>
      <c r="F35" s="247"/>
      <c r="G35" s="247"/>
      <c r="H35" s="45">
        <f>+H33+H34</f>
        <v>1777622000</v>
      </c>
      <c r="I35" s="65"/>
      <c r="J35" s="65"/>
    </row>
    <row r="36" spans="2:10">
      <c r="B36" s="65"/>
      <c r="C36" s="65"/>
      <c r="D36" s="65"/>
      <c r="E36" s="65"/>
      <c r="F36" s="65"/>
      <c r="G36" s="65"/>
      <c r="H36" s="65"/>
      <c r="I36" s="65"/>
      <c r="J36" s="65"/>
    </row>
    <row r="37" spans="2:10" ht="15">
      <c r="B37" s="3" t="s">
        <v>174</v>
      </c>
      <c r="C37" s="65"/>
      <c r="D37" s="65"/>
      <c r="E37" s="65"/>
      <c r="F37" s="65"/>
      <c r="G37" s="65"/>
      <c r="H37" s="65"/>
      <c r="I37" s="65"/>
      <c r="J37" s="65"/>
    </row>
    <row r="38" spans="2:10">
      <c r="B38" s="65"/>
      <c r="C38" s="65"/>
      <c r="D38" s="65"/>
      <c r="E38" s="65"/>
      <c r="F38" s="65"/>
      <c r="G38" s="65"/>
      <c r="H38" s="65"/>
      <c r="I38" s="65"/>
      <c r="J38" s="65"/>
    </row>
    <row r="39" spans="2:10">
      <c r="B39" s="65"/>
      <c r="C39" s="65"/>
      <c r="D39" s="65"/>
      <c r="E39" s="65"/>
      <c r="F39" s="65"/>
      <c r="G39" s="65"/>
      <c r="H39" s="65"/>
      <c r="I39" s="65"/>
      <c r="J39" s="65"/>
    </row>
    <row r="40" spans="2:10" ht="15" customHeight="1">
      <c r="B40" s="126" t="s">
        <v>175</v>
      </c>
      <c r="C40" s="126"/>
      <c r="D40" s="126"/>
      <c r="E40" s="65"/>
      <c r="F40" s="65"/>
      <c r="G40" s="65"/>
      <c r="H40" s="65"/>
      <c r="I40" s="65"/>
      <c r="J40" s="65"/>
    </row>
    <row r="41" spans="2:10">
      <c r="B41" s="65"/>
      <c r="C41" s="65"/>
      <c r="D41" s="65"/>
      <c r="E41" s="65"/>
      <c r="F41" s="65"/>
      <c r="G41" s="65"/>
      <c r="H41" s="65"/>
      <c r="I41" s="65"/>
      <c r="J41" s="65"/>
    </row>
    <row r="42" spans="2:10" ht="15.75">
      <c r="B42" s="118"/>
      <c r="C42" s="119" t="s">
        <v>147</v>
      </c>
      <c r="D42" s="120" t="s">
        <v>125</v>
      </c>
      <c r="E42" s="119" t="s">
        <v>143</v>
      </c>
      <c r="F42" s="121" t="s">
        <v>129</v>
      </c>
      <c r="G42" s="65"/>
      <c r="H42" s="65"/>
      <c r="I42" s="65"/>
      <c r="J42" s="65"/>
    </row>
    <row r="43" spans="2:10">
      <c r="B43" s="122" t="s">
        <v>176</v>
      </c>
      <c r="C43" s="123" t="s">
        <v>177</v>
      </c>
      <c r="D43" s="122">
        <v>1</v>
      </c>
      <c r="E43" s="124">
        <v>185000000</v>
      </c>
      <c r="F43" s="124">
        <f>E43*D43</f>
        <v>185000000</v>
      </c>
      <c r="G43" s="65"/>
      <c r="H43" s="65"/>
      <c r="I43" s="65"/>
      <c r="J43" s="65"/>
    </row>
    <row r="44" spans="2:10">
      <c r="B44" s="122" t="s">
        <v>178</v>
      </c>
      <c r="C44" s="123" t="s">
        <v>179</v>
      </c>
      <c r="D44" s="122">
        <v>1</v>
      </c>
      <c r="E44" s="124">
        <v>3000000</v>
      </c>
      <c r="F44" s="124">
        <f t="shared" ref="F44:F57" si="3">E44*D44</f>
        <v>3000000</v>
      </c>
      <c r="G44" s="65"/>
      <c r="H44" s="65"/>
      <c r="I44" s="65"/>
      <c r="J44" s="65"/>
    </row>
    <row r="45" spans="2:10">
      <c r="B45" s="122" t="s">
        <v>180</v>
      </c>
      <c r="C45" s="122" t="s">
        <v>181</v>
      </c>
      <c r="D45" s="122">
        <v>1</v>
      </c>
      <c r="E45" s="124">
        <v>5200000</v>
      </c>
      <c r="F45" s="124">
        <f t="shared" si="3"/>
        <v>5200000</v>
      </c>
      <c r="G45" s="65"/>
      <c r="H45" s="65"/>
      <c r="I45" s="65"/>
      <c r="J45" s="65"/>
    </row>
    <row r="46" spans="2:10">
      <c r="B46" s="122" t="s">
        <v>182</v>
      </c>
      <c r="C46" s="122" t="s">
        <v>183</v>
      </c>
      <c r="D46" s="122">
        <v>1</v>
      </c>
      <c r="E46" s="124">
        <v>2300000</v>
      </c>
      <c r="F46" s="124">
        <f t="shared" si="3"/>
        <v>2300000</v>
      </c>
      <c r="G46" s="65"/>
      <c r="H46" s="65"/>
      <c r="I46" s="65"/>
      <c r="J46" s="65"/>
    </row>
    <row r="47" spans="2:10">
      <c r="B47" s="123" t="s">
        <v>184</v>
      </c>
      <c r="C47" s="122" t="s">
        <v>185</v>
      </c>
      <c r="D47" s="122">
        <v>4</v>
      </c>
      <c r="E47" s="124">
        <f>1500000*1.19</f>
        <v>1785000</v>
      </c>
      <c r="F47" s="124">
        <f t="shared" si="3"/>
        <v>7140000</v>
      </c>
      <c r="G47" s="65"/>
      <c r="H47" s="65"/>
      <c r="I47" s="65"/>
      <c r="J47" s="65"/>
    </row>
    <row r="48" spans="2:10">
      <c r="B48" s="122" t="s">
        <v>186</v>
      </c>
      <c r="C48" s="122" t="s">
        <v>187</v>
      </c>
      <c r="D48" s="122">
        <v>4</v>
      </c>
      <c r="E48" s="124">
        <v>6000000</v>
      </c>
      <c r="F48" s="124">
        <f t="shared" si="3"/>
        <v>24000000</v>
      </c>
      <c r="G48" s="65"/>
      <c r="H48" s="65"/>
      <c r="I48" s="65"/>
      <c r="J48" s="65"/>
    </row>
    <row r="49" spans="2:10">
      <c r="B49" s="122" t="s">
        <v>188</v>
      </c>
      <c r="C49" s="122" t="s">
        <v>189</v>
      </c>
      <c r="D49" s="122">
        <v>2</v>
      </c>
      <c r="E49" s="124">
        <f>4000000*1.3</f>
        <v>5200000</v>
      </c>
      <c r="F49" s="124">
        <f t="shared" si="3"/>
        <v>10400000</v>
      </c>
      <c r="G49" s="65"/>
      <c r="H49" s="65"/>
      <c r="I49" s="65"/>
      <c r="J49" s="65"/>
    </row>
    <row r="50" spans="2:10">
      <c r="B50" s="122" t="s">
        <v>190</v>
      </c>
      <c r="C50" s="122" t="s">
        <v>191</v>
      </c>
      <c r="D50" s="122">
        <v>100</v>
      </c>
      <c r="E50" s="124">
        <f>1500*1.3</f>
        <v>1950</v>
      </c>
      <c r="F50" s="124">
        <f t="shared" si="3"/>
        <v>195000</v>
      </c>
      <c r="G50" s="65"/>
      <c r="H50" s="65"/>
      <c r="I50" s="65"/>
      <c r="J50" s="65"/>
    </row>
    <row r="51" spans="2:10">
      <c r="B51" s="122" t="s">
        <v>192</v>
      </c>
      <c r="C51" s="123" t="s">
        <v>193</v>
      </c>
      <c r="D51" s="122">
        <v>1</v>
      </c>
      <c r="E51" s="124">
        <f>9000000*1.3</f>
        <v>11700000</v>
      </c>
      <c r="F51" s="124">
        <f t="shared" si="3"/>
        <v>11700000</v>
      </c>
      <c r="G51" s="65"/>
      <c r="H51" s="65"/>
      <c r="I51" s="65"/>
      <c r="J51" s="65"/>
    </row>
    <row r="52" spans="2:10">
      <c r="B52" s="122" t="s">
        <v>194</v>
      </c>
      <c r="C52" s="123" t="s">
        <v>195</v>
      </c>
      <c r="D52" s="122">
        <v>2</v>
      </c>
      <c r="E52" s="124">
        <f>14000000*1.3</f>
        <v>18200000</v>
      </c>
      <c r="F52" s="124">
        <f t="shared" si="3"/>
        <v>36400000</v>
      </c>
      <c r="G52" s="65"/>
      <c r="H52" s="65"/>
      <c r="I52" s="65"/>
      <c r="J52" s="65"/>
    </row>
    <row r="53" spans="2:10">
      <c r="B53" s="122" t="s">
        <v>196</v>
      </c>
      <c r="C53" s="123" t="s">
        <v>197</v>
      </c>
      <c r="D53" s="122">
        <v>1</v>
      </c>
      <c r="E53" s="124">
        <f>7000000*1.3</f>
        <v>9100000</v>
      </c>
      <c r="F53" s="124">
        <f t="shared" si="3"/>
        <v>9100000</v>
      </c>
      <c r="G53" s="65"/>
      <c r="H53" s="65"/>
      <c r="I53" s="65"/>
      <c r="J53" s="65"/>
    </row>
    <row r="54" spans="2:10">
      <c r="B54" s="122" t="s">
        <v>198</v>
      </c>
      <c r="C54" s="123" t="s">
        <v>199</v>
      </c>
      <c r="D54" s="122">
        <v>100</v>
      </c>
      <c r="E54" s="124">
        <v>25000</v>
      </c>
      <c r="F54" s="124">
        <f t="shared" si="3"/>
        <v>2500000</v>
      </c>
      <c r="G54" s="65"/>
      <c r="H54" s="113"/>
      <c r="I54" s="65"/>
      <c r="J54" s="65"/>
    </row>
    <row r="55" spans="2:10" ht="15">
      <c r="B55" s="125" t="s">
        <v>200</v>
      </c>
      <c r="C55" s="123" t="s">
        <v>201</v>
      </c>
      <c r="D55" s="123">
        <v>2</v>
      </c>
      <c r="E55" s="124">
        <v>1800000</v>
      </c>
      <c r="F55" s="124">
        <f t="shared" si="3"/>
        <v>3600000</v>
      </c>
      <c r="G55" s="65"/>
      <c r="H55" s="65"/>
      <c r="I55" s="65"/>
      <c r="J55" s="65"/>
    </row>
    <row r="56" spans="2:10" ht="15">
      <c r="B56" s="125" t="s">
        <v>202</v>
      </c>
      <c r="C56" s="122" t="s">
        <v>203</v>
      </c>
      <c r="D56" s="122">
        <v>2</v>
      </c>
      <c r="E56" s="124">
        <v>400000</v>
      </c>
      <c r="F56" s="124">
        <f t="shared" si="3"/>
        <v>800000</v>
      </c>
      <c r="G56" s="65"/>
      <c r="H56" s="65"/>
      <c r="I56" s="65"/>
      <c r="J56" s="65"/>
    </row>
    <row r="57" spans="2:10">
      <c r="B57" s="65"/>
      <c r="C57" s="65"/>
      <c r="D57" s="65"/>
      <c r="E57" s="65"/>
      <c r="F57" s="117">
        <f t="shared" si="3"/>
        <v>0</v>
      </c>
      <c r="G57" s="65"/>
      <c r="H57" s="65"/>
      <c r="I57" s="65"/>
      <c r="J57" s="65"/>
    </row>
    <row r="58" spans="2:10">
      <c r="B58" s="65"/>
      <c r="C58" s="65"/>
      <c r="D58" s="65"/>
      <c r="E58" s="65"/>
      <c r="F58" s="117"/>
      <c r="G58" s="65"/>
      <c r="H58" s="65"/>
      <c r="I58" s="65"/>
      <c r="J58" s="65"/>
    </row>
    <row r="59" spans="2:10">
      <c r="B59" s="65"/>
      <c r="C59" s="65"/>
      <c r="D59" s="65"/>
      <c r="E59" s="65"/>
      <c r="F59" s="117"/>
      <c r="G59" s="65"/>
      <c r="H59" s="65"/>
      <c r="I59" s="65"/>
      <c r="J59" s="65"/>
    </row>
    <row r="60" spans="2:10">
      <c r="B60" s="65"/>
      <c r="C60" s="65"/>
      <c r="D60" s="65"/>
      <c r="E60" s="65"/>
      <c r="F60" s="65"/>
      <c r="G60" s="65"/>
      <c r="H60" s="65"/>
      <c r="I60" s="65"/>
      <c r="J60" s="65"/>
    </row>
    <row r="61" spans="2:10">
      <c r="B61" s="65"/>
      <c r="C61" s="65"/>
      <c r="D61" s="65"/>
      <c r="E61" s="65"/>
      <c r="F61" s="65"/>
      <c r="G61" s="65"/>
      <c r="H61" s="65"/>
      <c r="I61" s="65"/>
      <c r="J61" s="65"/>
    </row>
    <row r="62" spans="2:10">
      <c r="B62" s="65"/>
      <c r="C62" s="65"/>
      <c r="D62" s="65"/>
      <c r="E62" s="65"/>
      <c r="F62" s="65"/>
      <c r="G62" s="65"/>
      <c r="H62" s="65"/>
      <c r="I62" s="65"/>
      <c r="J62" s="65"/>
    </row>
    <row r="63" spans="2:10">
      <c r="C63" s="65"/>
      <c r="D63" s="65"/>
      <c r="E63" s="65"/>
      <c r="F63" s="65"/>
      <c r="G63" s="65"/>
      <c r="H63" s="65"/>
      <c r="I63" s="65"/>
      <c r="J63" s="65"/>
    </row>
    <row r="64" spans="2:10" ht="22.5" customHeight="1">
      <c r="C64" s="65"/>
      <c r="D64" s="65"/>
      <c r="E64" s="65"/>
      <c r="F64" s="65"/>
      <c r="G64" s="65"/>
      <c r="H64" s="65"/>
      <c r="I64" s="65"/>
      <c r="J64" s="65"/>
    </row>
    <row r="65" spans="2:10">
      <c r="C65" s="65"/>
      <c r="D65" s="65"/>
      <c r="E65" s="65"/>
      <c r="F65" s="65"/>
      <c r="G65" s="65"/>
      <c r="H65" s="65"/>
      <c r="I65" s="65"/>
      <c r="J65" s="65"/>
    </row>
    <row r="66" spans="2:10">
      <c r="B66" s="65"/>
      <c r="C66" s="65"/>
      <c r="D66" s="65"/>
      <c r="E66" s="65"/>
      <c r="F66" s="65"/>
      <c r="G66" s="65"/>
      <c r="H66" s="65"/>
      <c r="I66" s="65"/>
      <c r="J66" s="65"/>
    </row>
    <row r="67" spans="2:10">
      <c r="B67" s="65"/>
      <c r="C67" s="65"/>
      <c r="D67" s="65"/>
      <c r="E67" s="65"/>
      <c r="F67" s="65"/>
      <c r="G67" s="65"/>
      <c r="H67" s="65"/>
      <c r="I67" s="65"/>
      <c r="J67" s="65"/>
    </row>
    <row r="68" spans="2:10">
      <c r="B68" s="65"/>
      <c r="C68" s="65"/>
      <c r="D68" s="65"/>
      <c r="E68" s="65"/>
      <c r="F68" s="65"/>
      <c r="G68" s="65"/>
      <c r="H68" s="65"/>
      <c r="I68" s="65"/>
      <c r="J68" s="65"/>
    </row>
    <row r="69" spans="2:10">
      <c r="B69" s="65"/>
      <c r="C69" s="65"/>
      <c r="D69" s="65"/>
      <c r="E69" s="65"/>
      <c r="F69" s="65"/>
      <c r="G69" s="65"/>
      <c r="H69" s="65"/>
      <c r="I69" s="65"/>
      <c r="J69" s="65"/>
    </row>
    <row r="70" spans="2:10">
      <c r="C70" s="65"/>
      <c r="D70" s="65"/>
      <c r="E70" s="65"/>
      <c r="F70" s="65"/>
      <c r="G70" s="65"/>
      <c r="H70" s="65"/>
      <c r="I70" s="65"/>
      <c r="J70" s="65"/>
    </row>
    <row r="71" spans="2:10">
      <c r="C71" s="65"/>
      <c r="D71" s="65"/>
      <c r="E71" s="65"/>
      <c r="F71" s="65"/>
      <c r="G71" s="65"/>
      <c r="H71" s="65"/>
      <c r="I71" s="65"/>
      <c r="J71" s="65"/>
    </row>
    <row r="72" spans="2:10">
      <c r="C72" s="65"/>
      <c r="D72" s="65"/>
      <c r="E72" s="65"/>
      <c r="F72" s="65"/>
      <c r="G72" s="65"/>
      <c r="H72" s="65"/>
      <c r="I72" s="65"/>
      <c r="J72" s="65"/>
    </row>
    <row r="73" spans="2:10">
      <c r="B73" s="65"/>
      <c r="C73" s="65"/>
      <c r="D73" s="65"/>
      <c r="E73" s="65"/>
      <c r="F73" s="65"/>
      <c r="G73" s="65"/>
      <c r="H73" s="65"/>
      <c r="I73" s="65"/>
      <c r="J73" s="65"/>
    </row>
    <row r="74" spans="2:10" ht="15">
      <c r="B74" s="114"/>
      <c r="C74" s="65"/>
      <c r="D74" s="65"/>
      <c r="E74" s="65"/>
      <c r="F74" s="65"/>
      <c r="G74" s="65"/>
      <c r="H74" s="65"/>
      <c r="I74" s="65"/>
      <c r="J74" s="65"/>
    </row>
    <row r="75" spans="2:10" ht="15">
      <c r="B75" s="115"/>
      <c r="C75" s="65"/>
      <c r="D75" s="65"/>
      <c r="E75" s="65"/>
      <c r="F75" s="65"/>
      <c r="G75" s="65"/>
      <c r="H75" s="65"/>
      <c r="I75" s="65"/>
      <c r="J75" s="65"/>
    </row>
    <row r="76" spans="2:10" ht="15">
      <c r="B76" s="115"/>
      <c r="C76" s="65"/>
      <c r="D76" s="65"/>
      <c r="E76" s="65"/>
      <c r="F76" s="65"/>
      <c r="G76" s="65"/>
      <c r="H76" s="65"/>
      <c r="I76" s="65"/>
      <c r="J76" s="65"/>
    </row>
    <row r="77" spans="2:10" ht="15">
      <c r="B77" s="115"/>
      <c r="C77" s="65"/>
      <c r="D77" s="65"/>
      <c r="E77" s="65"/>
      <c r="F77" s="65"/>
      <c r="G77" s="65"/>
      <c r="H77" s="65"/>
      <c r="I77" s="65"/>
      <c r="J77" s="65"/>
    </row>
    <row r="78" spans="2:10" ht="15">
      <c r="B78" s="115"/>
      <c r="C78" s="65"/>
      <c r="D78" s="65"/>
      <c r="E78" s="65"/>
      <c r="F78" s="65"/>
      <c r="G78" s="65"/>
      <c r="H78" s="65"/>
      <c r="I78" s="65"/>
      <c r="J78" s="65"/>
    </row>
    <row r="79" spans="2:10" ht="15">
      <c r="B79"/>
      <c r="C79" s="65"/>
      <c r="D79" s="65"/>
      <c r="E79" s="65"/>
      <c r="F79" s="65"/>
      <c r="G79" s="65"/>
      <c r="H79" s="65"/>
      <c r="I79" s="65"/>
      <c r="J79" s="65"/>
    </row>
    <row r="80" spans="2:10" ht="15">
      <c r="B80" s="114"/>
      <c r="C80" s="65"/>
      <c r="D80" s="65"/>
      <c r="E80" s="65"/>
      <c r="F80" s="65"/>
      <c r="G80" s="65"/>
      <c r="H80" s="65"/>
      <c r="I80" s="65"/>
      <c r="J80" s="65"/>
    </row>
    <row r="81" spans="2:10" ht="15">
      <c r="B81" s="115"/>
      <c r="C81" s="65"/>
      <c r="D81" s="65"/>
      <c r="E81" s="65"/>
      <c r="F81" s="65"/>
      <c r="G81" s="65"/>
      <c r="H81" s="65"/>
      <c r="I81" s="65"/>
      <c r="J81" s="65"/>
    </row>
    <row r="82" spans="2:10" ht="30.75" customHeight="1">
      <c r="B82" s="116"/>
      <c r="C82" s="65"/>
      <c r="D82" s="65"/>
      <c r="E82" s="65"/>
      <c r="F82" s="65"/>
      <c r="G82" s="65"/>
      <c r="H82" s="65"/>
      <c r="I82" s="65"/>
      <c r="J82" s="65"/>
    </row>
    <row r="83" spans="2:10" ht="15">
      <c r="B83" s="115"/>
      <c r="C83" s="65"/>
      <c r="D83" s="65"/>
      <c r="E83" s="65"/>
      <c r="F83" s="65"/>
      <c r="G83" s="65"/>
      <c r="H83" s="65"/>
      <c r="I83" s="65"/>
      <c r="J83" s="65"/>
    </row>
    <row r="84" spans="2:10" ht="15">
      <c r="B84" s="115"/>
      <c r="C84" s="65"/>
      <c r="D84" s="65"/>
      <c r="E84" s="65"/>
      <c r="F84" s="65"/>
      <c r="G84" s="65"/>
      <c r="H84" s="65"/>
      <c r="I84" s="65"/>
      <c r="J84" s="65"/>
    </row>
    <row r="85" spans="2:10" ht="15">
      <c r="B85"/>
      <c r="C85" s="65"/>
      <c r="D85" s="65"/>
      <c r="E85" s="65"/>
      <c r="F85" s="65"/>
      <c r="G85" s="65"/>
      <c r="H85" s="65"/>
      <c r="I85" s="65"/>
      <c r="J85" s="65"/>
    </row>
    <row r="86" spans="2:10" ht="15">
      <c r="B86" s="114"/>
      <c r="C86" s="65"/>
      <c r="D86" s="65"/>
      <c r="E86" s="65"/>
      <c r="F86" s="65"/>
      <c r="G86" s="65"/>
      <c r="H86" s="65"/>
      <c r="I86" s="65"/>
      <c r="J86" s="65"/>
    </row>
    <row r="87" spans="2:10" ht="15">
      <c r="B87" s="115"/>
      <c r="C87" s="65"/>
      <c r="D87" s="65"/>
      <c r="E87" s="65"/>
      <c r="F87" s="65"/>
      <c r="G87" s="65"/>
      <c r="H87" s="65"/>
      <c r="I87" s="65"/>
      <c r="J87" s="65"/>
    </row>
    <row r="88" spans="2:10" ht="15">
      <c r="B88" s="115"/>
      <c r="C88" s="65"/>
      <c r="D88" s="65"/>
      <c r="E88" s="65"/>
      <c r="F88" s="65"/>
      <c r="G88" s="65"/>
      <c r="H88" s="65"/>
      <c r="I88" s="65"/>
      <c r="J88" s="65"/>
    </row>
    <row r="89" spans="2:10" ht="15">
      <c r="B89" s="115"/>
      <c r="C89" s="65"/>
      <c r="D89" s="65"/>
      <c r="E89" s="65"/>
      <c r="F89" s="65"/>
      <c r="G89" s="65"/>
      <c r="H89" s="65"/>
      <c r="I89" s="65"/>
      <c r="J89" s="65"/>
    </row>
    <row r="90" spans="2:10" ht="15">
      <c r="B90" s="115"/>
      <c r="C90" s="65"/>
      <c r="D90" s="65"/>
      <c r="E90" s="65"/>
      <c r="F90" s="65"/>
      <c r="G90" s="65"/>
      <c r="H90" s="65"/>
      <c r="I90" s="65"/>
      <c r="J90" s="65"/>
    </row>
    <row r="91" spans="2:10" ht="15">
      <c r="B91" s="115"/>
      <c r="C91" s="65"/>
      <c r="D91" s="65"/>
      <c r="E91" s="65"/>
      <c r="F91" s="65"/>
      <c r="G91" s="65"/>
      <c r="H91" s="65"/>
      <c r="I91" s="65"/>
      <c r="J91" s="65"/>
    </row>
    <row r="92" spans="2:10" ht="15">
      <c r="B92" s="115"/>
      <c r="C92" s="65"/>
      <c r="D92" s="65"/>
      <c r="E92" s="65"/>
      <c r="F92" s="65"/>
      <c r="G92" s="65"/>
      <c r="H92" s="65"/>
      <c r="I92" s="65"/>
      <c r="J92" s="65"/>
    </row>
    <row r="93" spans="2:10" ht="15">
      <c r="B93"/>
      <c r="C93" s="65"/>
      <c r="D93" s="65"/>
      <c r="E93" s="65"/>
      <c r="F93" s="65"/>
      <c r="G93" s="65"/>
      <c r="H93" s="65"/>
      <c r="I93" s="65"/>
      <c r="J93" s="65"/>
    </row>
    <row r="94" spans="2:10" ht="15">
      <c r="B94" s="114"/>
      <c r="C94" s="65"/>
      <c r="D94" s="65"/>
      <c r="E94" s="65"/>
      <c r="F94" s="65"/>
      <c r="G94" s="65"/>
      <c r="H94" s="65"/>
      <c r="I94" s="65"/>
      <c r="J94" s="65"/>
    </row>
    <row r="95" spans="2:10" ht="15">
      <c r="B95" s="115"/>
      <c r="C95" s="65"/>
      <c r="D95" s="65"/>
      <c r="E95" s="65"/>
      <c r="F95" s="65"/>
      <c r="G95" s="65"/>
      <c r="H95" s="65"/>
      <c r="I95" s="65"/>
      <c r="J95" s="65"/>
    </row>
    <row r="96" spans="2:10" ht="15">
      <c r="B96" s="115"/>
      <c r="C96" s="65"/>
      <c r="D96" s="65"/>
      <c r="E96" s="65"/>
      <c r="F96" s="65"/>
      <c r="G96" s="65"/>
      <c r="H96" s="65"/>
      <c r="I96" s="65"/>
      <c r="J96" s="65"/>
    </row>
    <row r="97" spans="2:10" ht="15">
      <c r="B97" s="115"/>
      <c r="C97" s="65"/>
      <c r="D97" s="65"/>
      <c r="E97" s="65"/>
      <c r="F97" s="65"/>
      <c r="G97" s="65"/>
      <c r="H97" s="65"/>
      <c r="I97" s="65"/>
      <c r="J97" s="65"/>
    </row>
    <row r="98" spans="2:10" ht="15">
      <c r="B98" s="115"/>
      <c r="C98" s="65"/>
      <c r="D98" s="65"/>
      <c r="E98" s="65"/>
      <c r="F98" s="65"/>
      <c r="G98" s="65"/>
      <c r="H98" s="65"/>
      <c r="I98" s="65"/>
      <c r="J98" s="65"/>
    </row>
    <row r="99" spans="2:10" ht="15">
      <c r="B99" s="115"/>
      <c r="C99" s="65"/>
      <c r="D99" s="65"/>
      <c r="E99" s="65"/>
      <c r="F99" s="65"/>
      <c r="G99" s="65"/>
      <c r="H99" s="65"/>
      <c r="I99" s="65"/>
      <c r="J99" s="65"/>
    </row>
    <row r="100" spans="2:10" ht="15">
      <c r="B100" s="115"/>
      <c r="C100" s="65"/>
      <c r="D100" s="65"/>
      <c r="E100" s="65"/>
      <c r="F100" s="65"/>
      <c r="G100" s="65"/>
      <c r="H100" s="65"/>
      <c r="I100" s="65"/>
      <c r="J100" s="65"/>
    </row>
    <row r="101" spans="2:10" ht="15">
      <c r="B101"/>
      <c r="C101" s="65"/>
      <c r="D101" s="65"/>
      <c r="E101" s="65"/>
      <c r="F101" s="65"/>
      <c r="G101" s="65"/>
      <c r="H101" s="65"/>
      <c r="I101" s="65"/>
      <c r="J101" s="65"/>
    </row>
    <row r="102" spans="2:10" ht="15">
      <c r="B102" s="114"/>
      <c r="C102" s="65"/>
      <c r="D102" s="65"/>
      <c r="E102" s="65"/>
      <c r="F102" s="65"/>
      <c r="G102" s="65"/>
      <c r="H102" s="65"/>
      <c r="I102" s="65"/>
      <c r="J102" s="65"/>
    </row>
    <row r="103" spans="2:10" ht="15">
      <c r="B103" s="115"/>
      <c r="C103" s="65"/>
      <c r="D103" s="65"/>
      <c r="E103" s="65"/>
      <c r="F103" s="65"/>
      <c r="G103" s="65"/>
      <c r="H103" s="65"/>
      <c r="I103" s="65"/>
      <c r="J103" s="65"/>
    </row>
    <row r="104" spans="2:10" ht="15">
      <c r="B104" s="115"/>
      <c r="C104" s="65"/>
      <c r="D104" s="65"/>
      <c r="E104" s="65"/>
      <c r="F104" s="65"/>
      <c r="G104" s="65"/>
      <c r="H104" s="65"/>
      <c r="I104" s="65"/>
      <c r="J104" s="65"/>
    </row>
    <row r="105" spans="2:10" ht="15">
      <c r="B105" s="115"/>
      <c r="C105" s="65"/>
      <c r="D105" s="65"/>
      <c r="E105" s="65"/>
      <c r="F105" s="65"/>
      <c r="G105" s="65"/>
      <c r="H105" s="65"/>
      <c r="I105" s="65"/>
      <c r="J105" s="65"/>
    </row>
    <row r="106" spans="2:10" ht="15">
      <c r="B106" s="115"/>
      <c r="C106" s="65"/>
      <c r="D106" s="65"/>
      <c r="E106" s="65"/>
      <c r="F106" s="65"/>
      <c r="G106" s="65"/>
      <c r="H106" s="65"/>
      <c r="I106" s="65"/>
      <c r="J106" s="65"/>
    </row>
    <row r="107" spans="2:10" ht="15">
      <c r="B107" s="115"/>
      <c r="C107" s="65"/>
      <c r="D107" s="65"/>
      <c r="E107" s="65"/>
      <c r="F107" s="65"/>
      <c r="G107" s="65"/>
      <c r="H107" s="65"/>
      <c r="I107" s="65"/>
      <c r="J107" s="65"/>
    </row>
    <row r="108" spans="2:10" ht="15">
      <c r="B108" s="115"/>
      <c r="C108" s="65"/>
      <c r="D108" s="65"/>
      <c r="E108" s="65"/>
      <c r="F108" s="65"/>
      <c r="G108" s="65"/>
      <c r="H108" s="65"/>
      <c r="I108" s="65"/>
      <c r="J108" s="65"/>
    </row>
    <row r="109" spans="2:10">
      <c r="B109" s="65"/>
      <c r="C109" s="65"/>
      <c r="D109" s="65"/>
      <c r="E109" s="65"/>
      <c r="F109" s="65"/>
      <c r="G109" s="65"/>
      <c r="H109" s="65"/>
      <c r="I109" s="65"/>
      <c r="J109" s="65"/>
    </row>
    <row r="110" spans="2:10">
      <c r="B110" s="65"/>
      <c r="C110" s="65"/>
      <c r="D110" s="65"/>
      <c r="E110" s="65"/>
      <c r="F110" s="65"/>
      <c r="G110" s="65"/>
      <c r="H110" s="65"/>
      <c r="I110" s="65"/>
      <c r="J110" s="65"/>
    </row>
    <row r="111" spans="2:10">
      <c r="B111" s="65"/>
      <c r="C111" s="65"/>
      <c r="D111" s="65"/>
      <c r="E111" s="65"/>
      <c r="F111" s="65"/>
      <c r="G111" s="65"/>
      <c r="H111" s="65"/>
      <c r="I111" s="65"/>
      <c r="J111" s="65"/>
    </row>
    <row r="112" spans="2:10">
      <c r="B112" s="65"/>
      <c r="C112" s="65"/>
      <c r="D112" s="65"/>
      <c r="E112" s="65"/>
      <c r="F112" s="65"/>
      <c r="G112" s="65"/>
      <c r="H112" s="65"/>
      <c r="I112" s="65"/>
      <c r="J112" s="65"/>
    </row>
    <row r="113" spans="2:10">
      <c r="B113" s="65"/>
      <c r="C113" s="65"/>
      <c r="D113" s="65"/>
      <c r="E113" s="65"/>
      <c r="F113" s="65"/>
      <c r="G113" s="65"/>
      <c r="H113" s="65" t="s">
        <v>204</v>
      </c>
      <c r="I113" s="65"/>
      <c r="J113" s="65"/>
    </row>
    <row r="114" spans="2:10">
      <c r="B114" s="65"/>
      <c r="C114" s="65"/>
      <c r="D114" s="65"/>
      <c r="E114" s="65"/>
      <c r="F114" s="65"/>
      <c r="G114" s="65"/>
      <c r="H114" s="65"/>
      <c r="I114" s="65"/>
      <c r="J114" s="65"/>
    </row>
    <row r="115" spans="2:10">
      <c r="B115" s="65"/>
      <c r="C115" s="65"/>
      <c r="D115" s="65"/>
      <c r="E115" s="65"/>
      <c r="F115" s="65"/>
      <c r="G115" s="65"/>
      <c r="H115" s="65"/>
      <c r="I115" s="65"/>
      <c r="J115" s="65"/>
    </row>
    <row r="116" spans="2:10">
      <c r="B116" s="65"/>
      <c r="C116" s="65"/>
      <c r="D116" s="65"/>
      <c r="E116" s="65"/>
      <c r="F116" s="65"/>
      <c r="G116" s="65"/>
      <c r="H116" s="65"/>
      <c r="I116" s="65"/>
      <c r="J116" s="65"/>
    </row>
    <row r="117" spans="2:10">
      <c r="B117" s="65"/>
      <c r="C117" s="65"/>
      <c r="D117" s="65"/>
      <c r="E117" s="65"/>
      <c r="F117" s="65"/>
      <c r="G117" s="65"/>
      <c r="H117" s="65"/>
      <c r="I117" s="65"/>
      <c r="J117" s="65"/>
    </row>
    <row r="118" spans="2:10">
      <c r="B118" s="65"/>
      <c r="C118" s="65"/>
      <c r="D118" s="65"/>
      <c r="E118" s="65"/>
      <c r="F118" s="65"/>
      <c r="G118" s="65"/>
      <c r="H118" s="65"/>
      <c r="I118" s="65"/>
      <c r="J118" s="65"/>
    </row>
    <row r="119" spans="2:10">
      <c r="B119" s="65"/>
      <c r="C119" s="65"/>
      <c r="D119" s="65"/>
      <c r="E119" s="65"/>
      <c r="F119" s="65"/>
      <c r="G119" s="65"/>
      <c r="H119" s="65"/>
      <c r="I119" s="65"/>
      <c r="J119" s="65"/>
    </row>
    <row r="120" spans="2:10">
      <c r="B120" s="65"/>
      <c r="C120" s="65"/>
      <c r="D120" s="65"/>
      <c r="E120" s="65"/>
      <c r="F120" s="65"/>
      <c r="G120" s="65"/>
      <c r="H120" s="65"/>
      <c r="I120" s="65"/>
      <c r="J120" s="65"/>
    </row>
    <row r="121" spans="2:10">
      <c r="B121" s="65"/>
      <c r="C121" s="65"/>
      <c r="D121" s="65"/>
      <c r="E121" s="65"/>
      <c r="F121" s="65"/>
      <c r="G121" s="65"/>
      <c r="H121" s="65"/>
      <c r="I121" s="65"/>
      <c r="J121" s="65"/>
    </row>
    <row r="122" spans="2:10">
      <c r="B122" s="65"/>
      <c r="C122" s="65"/>
      <c r="D122" s="65"/>
      <c r="E122" s="65"/>
      <c r="F122" s="65"/>
      <c r="G122" s="65"/>
      <c r="H122" s="65"/>
      <c r="I122" s="65"/>
      <c r="J122" s="65"/>
    </row>
    <row r="123" spans="2:10">
      <c r="B123" s="65"/>
      <c r="C123" s="65"/>
      <c r="D123" s="65"/>
      <c r="E123" s="65"/>
      <c r="F123" s="65"/>
      <c r="G123" s="65"/>
      <c r="H123" s="65"/>
      <c r="I123" s="65"/>
      <c r="J123" s="65"/>
    </row>
    <row r="124" spans="2:10">
      <c r="B124" s="65"/>
      <c r="C124" s="65"/>
      <c r="D124" s="65"/>
      <c r="E124" s="65"/>
      <c r="F124" s="65"/>
      <c r="G124" s="65"/>
      <c r="H124" s="65"/>
      <c r="I124" s="65"/>
      <c r="J124" s="65"/>
    </row>
    <row r="125" spans="2:10">
      <c r="B125" s="65"/>
      <c r="C125" s="65"/>
      <c r="D125" s="65"/>
      <c r="E125" s="65"/>
      <c r="F125" s="65"/>
      <c r="G125" s="65"/>
      <c r="H125" s="65"/>
      <c r="I125" s="65"/>
      <c r="J125" s="65"/>
    </row>
    <row r="126" spans="2:10">
      <c r="B126" s="65"/>
      <c r="C126" s="65"/>
      <c r="D126" s="65"/>
      <c r="E126" s="65"/>
      <c r="F126" s="65"/>
      <c r="G126" s="65"/>
      <c r="H126" s="65"/>
      <c r="I126" s="65"/>
      <c r="J126" s="65"/>
    </row>
    <row r="127" spans="2:10">
      <c r="B127" s="65"/>
      <c r="C127" s="65"/>
      <c r="D127" s="65"/>
      <c r="E127" s="65"/>
      <c r="F127" s="65"/>
      <c r="G127" s="65"/>
      <c r="H127" s="65"/>
      <c r="I127" s="65"/>
      <c r="J127" s="65"/>
    </row>
    <row r="128" spans="2:10">
      <c r="B128" s="65"/>
      <c r="C128" s="65"/>
      <c r="D128" s="65"/>
      <c r="E128" s="65"/>
      <c r="F128" s="65"/>
      <c r="G128" s="65"/>
      <c r="H128" s="65"/>
      <c r="I128" s="65"/>
      <c r="J128" s="65"/>
    </row>
    <row r="129" spans="2:10">
      <c r="B129" s="65"/>
      <c r="C129" s="65"/>
      <c r="D129" s="65"/>
      <c r="E129" s="65"/>
      <c r="F129" s="65"/>
      <c r="G129" s="65"/>
      <c r="H129" s="65"/>
      <c r="I129" s="65"/>
      <c r="J129" s="65"/>
    </row>
    <row r="130" spans="2:10">
      <c r="B130" s="65"/>
      <c r="C130" s="65"/>
      <c r="D130" s="65"/>
      <c r="E130" s="65"/>
      <c r="F130" s="65"/>
      <c r="G130" s="65"/>
      <c r="H130" s="65"/>
      <c r="I130" s="65"/>
      <c r="J130" s="65"/>
    </row>
    <row r="131" spans="2:10">
      <c r="B131" s="65"/>
      <c r="C131" s="65"/>
      <c r="D131" s="65"/>
      <c r="E131" s="65"/>
      <c r="F131" s="65"/>
      <c r="G131" s="65"/>
      <c r="H131" s="65"/>
      <c r="I131" s="65"/>
      <c r="J131" s="65"/>
    </row>
    <row r="132" spans="2:10">
      <c r="B132" s="65"/>
      <c r="C132" s="65"/>
      <c r="D132" s="65"/>
      <c r="E132" s="65"/>
      <c r="F132" s="65"/>
      <c r="G132" s="65"/>
      <c r="H132" s="65"/>
      <c r="I132" s="65"/>
      <c r="J132" s="65"/>
    </row>
    <row r="133" spans="2:10">
      <c r="B133" s="65"/>
      <c r="C133" s="65"/>
      <c r="D133" s="65"/>
      <c r="E133" s="65"/>
      <c r="F133" s="65"/>
      <c r="G133" s="65"/>
      <c r="H133" s="65"/>
      <c r="I133" s="65"/>
      <c r="J133" s="65"/>
    </row>
    <row r="134" spans="2:10">
      <c r="B134" s="65"/>
      <c r="C134" s="65"/>
      <c r="D134" s="65"/>
      <c r="E134" s="65"/>
      <c r="F134" s="65"/>
      <c r="G134" s="65"/>
      <c r="H134" s="65"/>
      <c r="I134" s="65"/>
      <c r="J134" s="65"/>
    </row>
    <row r="135" spans="2:10">
      <c r="B135" s="65"/>
      <c r="C135" s="65"/>
      <c r="D135" s="65"/>
      <c r="E135" s="65"/>
      <c r="F135" s="65"/>
      <c r="G135" s="65"/>
      <c r="H135" s="65"/>
      <c r="I135" s="65"/>
      <c r="J135" s="65"/>
    </row>
    <row r="136" spans="2:10">
      <c r="B136" s="65"/>
      <c r="C136" s="65"/>
      <c r="D136" s="65"/>
      <c r="E136" s="65"/>
      <c r="F136" s="65"/>
      <c r="G136" s="65"/>
      <c r="H136" s="65"/>
      <c r="I136" s="65"/>
      <c r="J136" s="65"/>
    </row>
    <row r="137" spans="2:10">
      <c r="B137" s="65"/>
      <c r="C137" s="65"/>
      <c r="D137" s="65"/>
      <c r="E137" s="65"/>
      <c r="F137" s="65"/>
      <c r="G137" s="65"/>
      <c r="H137" s="65"/>
      <c r="I137" s="65"/>
      <c r="J137" s="65"/>
    </row>
    <row r="138" spans="2:10">
      <c r="B138" s="65"/>
      <c r="C138" s="65"/>
      <c r="D138" s="65"/>
      <c r="E138" s="65"/>
      <c r="F138" s="65"/>
      <c r="G138" s="65"/>
      <c r="H138" s="65"/>
      <c r="I138" s="65"/>
      <c r="J138" s="65"/>
    </row>
    <row r="139" spans="2:10">
      <c r="B139" s="65"/>
      <c r="C139" s="65"/>
      <c r="D139" s="65"/>
      <c r="E139" s="65"/>
      <c r="F139" s="65"/>
      <c r="G139" s="65"/>
      <c r="H139" s="65"/>
      <c r="I139" s="65"/>
      <c r="J139" s="65"/>
    </row>
    <row r="140" spans="2:10">
      <c r="B140" s="65"/>
      <c r="C140" s="65"/>
      <c r="D140" s="65"/>
      <c r="E140" s="65"/>
      <c r="F140" s="65"/>
      <c r="G140" s="65"/>
      <c r="H140" s="65"/>
      <c r="I140" s="65"/>
      <c r="J140" s="65"/>
    </row>
    <row r="141" spans="2:10">
      <c r="B141" s="65"/>
      <c r="C141" s="65"/>
      <c r="D141" s="65"/>
      <c r="E141" s="65"/>
      <c r="F141" s="65"/>
      <c r="G141" s="65"/>
      <c r="H141" s="65"/>
      <c r="I141" s="65"/>
      <c r="J141" s="65"/>
    </row>
    <row r="142" spans="2:10">
      <c r="B142" s="65"/>
      <c r="C142" s="65"/>
      <c r="D142" s="65"/>
      <c r="E142" s="65"/>
      <c r="F142" s="65"/>
      <c r="G142" s="65"/>
      <c r="H142" s="65"/>
      <c r="I142" s="65"/>
      <c r="J142" s="65"/>
    </row>
    <row r="143" spans="2:10">
      <c r="B143" s="65"/>
      <c r="C143" s="65"/>
      <c r="D143" s="65"/>
      <c r="E143" s="65"/>
      <c r="F143" s="65"/>
      <c r="G143" s="65"/>
      <c r="H143" s="65"/>
      <c r="I143" s="65"/>
      <c r="J143" s="65"/>
    </row>
    <row r="144" spans="2:10">
      <c r="B144" s="65"/>
      <c r="C144" s="65"/>
      <c r="D144" s="65"/>
      <c r="E144" s="65"/>
      <c r="F144" s="65"/>
      <c r="G144" s="65"/>
      <c r="H144" s="65"/>
      <c r="I144" s="65"/>
      <c r="J144" s="65"/>
    </row>
    <row r="145" spans="2:10">
      <c r="B145" s="65"/>
      <c r="C145" s="65"/>
      <c r="D145" s="65"/>
      <c r="E145" s="65"/>
      <c r="F145" s="65"/>
      <c r="G145" s="65"/>
      <c r="H145" s="65"/>
      <c r="I145" s="65"/>
      <c r="J145" s="65"/>
    </row>
    <row r="146" spans="2:10">
      <c r="B146" s="65"/>
      <c r="C146" s="65"/>
      <c r="D146" s="65"/>
      <c r="E146" s="65"/>
      <c r="F146" s="65"/>
      <c r="G146" s="65"/>
      <c r="H146" s="65"/>
      <c r="I146" s="65"/>
      <c r="J146" s="65"/>
    </row>
    <row r="147" spans="2:10">
      <c r="B147" s="65"/>
      <c r="C147" s="65"/>
      <c r="D147" s="65"/>
      <c r="E147" s="65"/>
      <c r="F147" s="65"/>
      <c r="G147" s="65"/>
      <c r="H147" s="65"/>
      <c r="I147" s="65"/>
      <c r="J147" s="65"/>
    </row>
    <row r="148" spans="2:10">
      <c r="B148" s="65"/>
      <c r="C148" s="65"/>
      <c r="D148" s="65"/>
      <c r="E148" s="65"/>
      <c r="F148" s="65"/>
      <c r="G148" s="65"/>
      <c r="H148" s="65"/>
      <c r="I148" s="65"/>
      <c r="J148" s="65"/>
    </row>
    <row r="149" spans="2:10">
      <c r="B149" s="65"/>
      <c r="C149" s="65"/>
      <c r="D149" s="65"/>
      <c r="E149" s="65"/>
      <c r="F149" s="65"/>
      <c r="G149" s="65"/>
      <c r="H149" s="65"/>
      <c r="I149" s="65"/>
      <c r="J149" s="65"/>
    </row>
    <row r="150" spans="2:10">
      <c r="B150" s="65"/>
      <c r="C150" s="65"/>
      <c r="D150" s="65"/>
      <c r="E150" s="65"/>
      <c r="F150" s="65"/>
      <c r="G150" s="65"/>
      <c r="H150" s="65"/>
      <c r="I150" s="65"/>
      <c r="J150" s="65"/>
    </row>
    <row r="151" spans="2:10">
      <c r="B151" s="65"/>
      <c r="C151" s="65"/>
      <c r="D151" s="65"/>
      <c r="E151" s="65"/>
      <c r="F151" s="65"/>
      <c r="G151" s="65"/>
      <c r="H151" s="65"/>
      <c r="I151" s="65"/>
      <c r="J151" s="65"/>
    </row>
    <row r="152" spans="2:10">
      <c r="B152" s="65"/>
      <c r="C152" s="65"/>
      <c r="D152" s="65"/>
      <c r="E152" s="65"/>
      <c r="F152" s="65"/>
      <c r="G152" s="65"/>
      <c r="H152" s="65"/>
      <c r="I152" s="65"/>
      <c r="J152" s="65"/>
    </row>
    <row r="153" spans="2:10">
      <c r="B153" s="65"/>
      <c r="C153" s="65"/>
      <c r="D153" s="65"/>
      <c r="E153" s="65"/>
      <c r="F153" s="65"/>
      <c r="G153" s="65"/>
      <c r="H153" s="65"/>
      <c r="I153" s="65"/>
      <c r="J153" s="65"/>
    </row>
    <row r="154" spans="2:10">
      <c r="B154" s="65"/>
      <c r="C154" s="65"/>
      <c r="D154" s="65"/>
      <c r="E154" s="65"/>
      <c r="F154" s="65"/>
      <c r="G154" s="65"/>
      <c r="H154" s="65"/>
      <c r="I154" s="65"/>
      <c r="J154" s="65"/>
    </row>
    <row r="155" spans="2:10">
      <c r="B155" s="65"/>
      <c r="C155" s="65"/>
      <c r="D155" s="65"/>
      <c r="E155" s="65"/>
      <c r="F155" s="65"/>
      <c r="G155" s="65"/>
      <c r="H155" s="65"/>
      <c r="I155" s="65"/>
      <c r="J155" s="65"/>
    </row>
    <row r="156" spans="2:10">
      <c r="B156" s="65"/>
      <c r="C156" s="65"/>
      <c r="D156" s="65"/>
      <c r="E156" s="65"/>
      <c r="F156" s="65"/>
      <c r="G156" s="65"/>
      <c r="H156" s="65"/>
      <c r="I156" s="65"/>
      <c r="J156" s="65"/>
    </row>
    <row r="157" spans="2:10">
      <c r="B157" s="65"/>
      <c r="C157" s="65"/>
      <c r="D157" s="65"/>
      <c r="E157" s="65"/>
      <c r="F157" s="65"/>
      <c r="G157" s="65"/>
      <c r="H157" s="65"/>
      <c r="I157" s="65"/>
      <c r="J157" s="65"/>
    </row>
    <row r="158" spans="2:10">
      <c r="B158" s="65"/>
      <c r="C158" s="65"/>
      <c r="D158" s="65"/>
      <c r="E158" s="65"/>
      <c r="F158" s="65"/>
      <c r="G158" s="65"/>
      <c r="H158" s="65"/>
      <c r="I158" s="65"/>
      <c r="J158" s="65"/>
    </row>
    <row r="159" spans="2:10">
      <c r="B159" s="65"/>
      <c r="C159" s="65"/>
      <c r="D159" s="65"/>
      <c r="E159" s="65"/>
      <c r="F159" s="65"/>
      <c r="G159" s="65"/>
      <c r="H159" s="65"/>
      <c r="I159" s="65"/>
      <c r="J159" s="65"/>
    </row>
    <row r="160" spans="2:10">
      <c r="B160" s="65"/>
      <c r="C160" s="65"/>
      <c r="D160" s="65"/>
      <c r="E160" s="65"/>
      <c r="F160" s="65"/>
      <c r="G160" s="65"/>
      <c r="H160" s="65"/>
      <c r="I160" s="65"/>
      <c r="J160" s="65"/>
    </row>
    <row r="161" spans="2:10">
      <c r="B161" s="65"/>
      <c r="C161" s="65"/>
      <c r="D161" s="65"/>
      <c r="E161" s="65"/>
      <c r="F161" s="65"/>
      <c r="G161" s="65"/>
      <c r="H161" s="65"/>
      <c r="I161" s="65"/>
      <c r="J161" s="65"/>
    </row>
    <row r="162" spans="2:10">
      <c r="B162" s="65"/>
      <c r="C162" s="65"/>
      <c r="D162" s="65"/>
      <c r="E162" s="65"/>
      <c r="F162" s="65"/>
      <c r="G162" s="65"/>
      <c r="H162" s="65"/>
      <c r="I162" s="65"/>
      <c r="J162" s="65"/>
    </row>
    <row r="163" spans="2:10">
      <c r="B163" s="65"/>
      <c r="C163" s="65"/>
      <c r="D163" s="65"/>
      <c r="E163" s="65"/>
      <c r="F163" s="65"/>
      <c r="G163" s="65"/>
      <c r="H163" s="65"/>
      <c r="I163" s="65"/>
      <c r="J163" s="65"/>
    </row>
    <row r="164" spans="2:10">
      <c r="B164" s="65"/>
      <c r="C164" s="65"/>
      <c r="D164" s="65"/>
      <c r="E164" s="65"/>
      <c r="F164" s="65"/>
      <c r="G164" s="65"/>
      <c r="H164" s="65"/>
      <c r="I164" s="65"/>
      <c r="J164" s="65"/>
    </row>
    <row r="165" spans="2:10">
      <c r="B165" s="65"/>
      <c r="C165" s="65"/>
      <c r="D165" s="65"/>
      <c r="E165" s="65"/>
      <c r="F165" s="65"/>
      <c r="G165" s="65"/>
      <c r="H165" s="65"/>
      <c r="I165" s="65"/>
      <c r="J165" s="65"/>
    </row>
    <row r="166" spans="2:10">
      <c r="B166" s="65"/>
      <c r="C166" s="65"/>
      <c r="D166" s="65"/>
      <c r="E166" s="65"/>
      <c r="F166" s="65"/>
      <c r="G166" s="65"/>
      <c r="H166" s="65"/>
      <c r="I166" s="65"/>
      <c r="J166" s="65"/>
    </row>
    <row r="167" spans="2:10">
      <c r="B167" s="65"/>
      <c r="C167" s="65"/>
      <c r="D167" s="65"/>
      <c r="E167" s="65"/>
      <c r="F167" s="65"/>
      <c r="G167" s="65"/>
      <c r="H167" s="65"/>
      <c r="I167" s="65"/>
      <c r="J167" s="65"/>
    </row>
    <row r="168" spans="2:10">
      <c r="B168" s="65"/>
      <c r="C168" s="65"/>
      <c r="D168" s="65"/>
      <c r="E168" s="65"/>
      <c r="F168" s="65"/>
      <c r="G168" s="65"/>
      <c r="H168" s="65"/>
      <c r="I168" s="65"/>
      <c r="J168" s="65"/>
    </row>
    <row r="169" spans="2:10">
      <c r="B169" s="65"/>
      <c r="C169" s="65"/>
      <c r="D169" s="65"/>
      <c r="E169" s="65"/>
      <c r="F169" s="65"/>
      <c r="G169" s="65"/>
      <c r="H169" s="65"/>
      <c r="I169" s="65"/>
      <c r="J169" s="65"/>
    </row>
    <row r="170" spans="2:10">
      <c r="B170" s="65"/>
      <c r="C170" s="65"/>
      <c r="D170" s="65"/>
      <c r="E170" s="65"/>
      <c r="F170" s="65"/>
      <c r="G170" s="65"/>
      <c r="H170" s="65"/>
      <c r="I170" s="65"/>
      <c r="J170" s="65"/>
    </row>
    <row r="171" spans="2:10">
      <c r="B171" s="65"/>
      <c r="C171" s="65"/>
      <c r="D171" s="65"/>
      <c r="E171" s="65"/>
      <c r="F171" s="65"/>
      <c r="G171" s="65"/>
      <c r="H171" s="65"/>
      <c r="I171" s="65"/>
      <c r="J171" s="65"/>
    </row>
    <row r="172" spans="2:10">
      <c r="B172" s="65"/>
      <c r="C172" s="65"/>
      <c r="D172" s="65"/>
      <c r="E172" s="65"/>
      <c r="F172" s="65"/>
      <c r="G172" s="65"/>
      <c r="H172" s="65"/>
      <c r="I172" s="65"/>
      <c r="J172" s="65"/>
    </row>
    <row r="173" spans="2:10">
      <c r="B173" s="65"/>
      <c r="C173" s="65"/>
      <c r="D173" s="65"/>
      <c r="E173" s="65"/>
      <c r="F173" s="65"/>
      <c r="G173" s="65"/>
      <c r="H173" s="65"/>
      <c r="I173" s="65"/>
      <c r="J173" s="65"/>
    </row>
    <row r="174" spans="2:10">
      <c r="B174" s="65"/>
      <c r="C174" s="65"/>
      <c r="D174" s="65"/>
      <c r="E174" s="65"/>
      <c r="F174" s="65"/>
      <c r="G174" s="65"/>
      <c r="H174" s="65"/>
      <c r="I174" s="65"/>
      <c r="J174" s="65"/>
    </row>
    <row r="175" spans="2:10">
      <c r="B175" s="65"/>
      <c r="C175" s="65"/>
      <c r="D175" s="65"/>
      <c r="E175" s="65"/>
      <c r="F175" s="65"/>
      <c r="G175" s="65"/>
      <c r="H175" s="65"/>
      <c r="I175" s="65"/>
      <c r="J175" s="65"/>
    </row>
    <row r="176" spans="2:10">
      <c r="B176" s="65"/>
      <c r="C176" s="65"/>
      <c r="D176" s="65"/>
      <c r="E176" s="65"/>
      <c r="F176" s="65"/>
      <c r="G176" s="65"/>
      <c r="H176" s="65"/>
      <c r="I176" s="65"/>
      <c r="J176" s="65"/>
    </row>
    <row r="177" spans="2:10">
      <c r="B177" s="65"/>
      <c r="C177" s="65"/>
      <c r="D177" s="65"/>
      <c r="E177" s="65"/>
      <c r="F177" s="65"/>
      <c r="G177" s="65"/>
      <c r="H177" s="65"/>
      <c r="I177" s="65"/>
      <c r="J177" s="65"/>
    </row>
    <row r="178" spans="2:10">
      <c r="B178" s="65"/>
      <c r="C178" s="65"/>
      <c r="D178" s="65"/>
      <c r="E178" s="65"/>
      <c r="F178" s="65"/>
      <c r="G178" s="65"/>
      <c r="H178" s="65"/>
      <c r="I178" s="65"/>
      <c r="J178" s="65"/>
    </row>
    <row r="179" spans="2:10">
      <c r="B179" s="65"/>
      <c r="C179" s="65"/>
      <c r="D179" s="65"/>
      <c r="E179" s="65"/>
      <c r="F179" s="65"/>
      <c r="G179" s="65"/>
      <c r="H179" s="65"/>
      <c r="I179" s="65"/>
      <c r="J179" s="65"/>
    </row>
    <row r="180" spans="2:10">
      <c r="B180" s="65"/>
      <c r="C180" s="65"/>
      <c r="D180" s="65"/>
      <c r="E180" s="65"/>
      <c r="F180" s="65"/>
      <c r="G180" s="65"/>
      <c r="H180" s="65"/>
      <c r="I180" s="65"/>
      <c r="J180" s="65"/>
    </row>
    <row r="181" spans="2:10">
      <c r="B181" s="65"/>
      <c r="C181" s="65"/>
      <c r="D181" s="65"/>
      <c r="E181" s="65"/>
      <c r="F181" s="65"/>
      <c r="G181" s="65"/>
      <c r="H181" s="65"/>
      <c r="I181" s="65"/>
      <c r="J181" s="65"/>
    </row>
    <row r="182" spans="2:10">
      <c r="B182" s="65"/>
      <c r="C182" s="65"/>
      <c r="D182" s="65"/>
      <c r="E182" s="65"/>
      <c r="F182" s="65"/>
      <c r="G182" s="65"/>
      <c r="H182" s="65"/>
      <c r="I182" s="65"/>
      <c r="J182" s="65"/>
    </row>
    <row r="183" spans="2:10">
      <c r="B183" s="65"/>
      <c r="C183" s="65"/>
      <c r="D183" s="65"/>
      <c r="E183" s="65"/>
      <c r="F183" s="65"/>
      <c r="G183" s="65"/>
      <c r="H183" s="65"/>
      <c r="I183" s="65"/>
      <c r="J183" s="65"/>
    </row>
    <row r="184" spans="2:10">
      <c r="B184" s="65"/>
      <c r="C184" s="65"/>
      <c r="D184" s="65"/>
      <c r="E184" s="65"/>
      <c r="F184" s="65"/>
      <c r="G184" s="65"/>
      <c r="H184" s="65"/>
      <c r="I184" s="65"/>
      <c r="J184" s="65"/>
    </row>
    <row r="185" spans="2:10">
      <c r="B185" s="65"/>
      <c r="C185" s="65"/>
      <c r="D185" s="65"/>
      <c r="E185" s="65"/>
      <c r="F185" s="65"/>
      <c r="G185" s="65"/>
      <c r="H185" s="65"/>
      <c r="I185" s="65"/>
      <c r="J185" s="65"/>
    </row>
    <row r="186" spans="2:10">
      <c r="B186" s="65"/>
      <c r="C186" s="65"/>
      <c r="D186" s="65"/>
      <c r="E186" s="65"/>
      <c r="F186" s="65"/>
      <c r="G186" s="65"/>
      <c r="H186" s="65"/>
      <c r="I186" s="65"/>
      <c r="J186" s="65"/>
    </row>
    <row r="187" spans="2:10">
      <c r="B187" s="65"/>
      <c r="C187" s="65"/>
      <c r="D187" s="65"/>
      <c r="E187" s="65"/>
      <c r="F187" s="65"/>
      <c r="G187" s="65"/>
      <c r="H187" s="65"/>
      <c r="I187" s="65"/>
      <c r="J187" s="65"/>
    </row>
    <row r="188" spans="2:10">
      <c r="B188" s="65"/>
      <c r="C188" s="65"/>
      <c r="D188" s="65"/>
      <c r="E188" s="65"/>
      <c r="F188" s="65"/>
      <c r="G188" s="65"/>
      <c r="H188" s="65"/>
      <c r="I188" s="65"/>
      <c r="J188" s="65"/>
    </row>
    <row r="189" spans="2:10">
      <c r="B189" s="65"/>
      <c r="C189" s="65"/>
      <c r="D189" s="65"/>
      <c r="E189" s="65"/>
      <c r="F189" s="65"/>
      <c r="G189" s="65"/>
      <c r="H189" s="65"/>
      <c r="I189" s="65"/>
      <c r="J189" s="65"/>
    </row>
    <row r="190" spans="2:10">
      <c r="B190" s="65"/>
      <c r="C190" s="65"/>
      <c r="D190" s="66"/>
      <c r="E190" s="67"/>
      <c r="F190" s="68"/>
      <c r="G190" s="68"/>
      <c r="H190" s="68"/>
      <c r="I190" s="65"/>
      <c r="J190" s="65"/>
    </row>
    <row r="191" spans="2:10">
      <c r="B191" s="65"/>
      <c r="C191" s="65"/>
      <c r="D191" s="66"/>
      <c r="E191" s="67"/>
      <c r="F191" s="68"/>
      <c r="G191" s="68"/>
      <c r="H191" s="68"/>
      <c r="I191" s="65"/>
      <c r="J191" s="65"/>
    </row>
    <row r="192" spans="2:10">
      <c r="B192" s="65"/>
      <c r="C192" s="65"/>
      <c r="D192" s="66"/>
      <c r="E192" s="67"/>
      <c r="F192" s="68"/>
      <c r="G192" s="68"/>
      <c r="H192" s="68"/>
      <c r="I192" s="65"/>
      <c r="J192" s="65"/>
    </row>
    <row r="193" spans="2:10">
      <c r="B193" s="65"/>
      <c r="C193" s="65"/>
      <c r="D193" s="66"/>
      <c r="E193" s="67"/>
      <c r="F193" s="68"/>
      <c r="G193" s="68"/>
      <c r="H193" s="68"/>
      <c r="I193" s="65"/>
      <c r="J193" s="65"/>
    </row>
    <row r="194" spans="2:10">
      <c r="B194" s="65"/>
      <c r="C194" s="65"/>
      <c r="D194" s="66"/>
      <c r="E194" s="67"/>
      <c r="F194" s="68"/>
      <c r="G194" s="68"/>
      <c r="H194" s="68"/>
      <c r="I194" s="65"/>
      <c r="J194" s="65"/>
    </row>
    <row r="195" spans="2:10">
      <c r="B195" s="65"/>
      <c r="C195" s="65"/>
      <c r="D195" s="66"/>
      <c r="E195" s="67"/>
      <c r="F195" s="68"/>
      <c r="G195" s="68"/>
      <c r="H195" s="68"/>
      <c r="I195" s="65"/>
      <c r="J195" s="65"/>
    </row>
    <row r="196" spans="2:10">
      <c r="B196" s="65"/>
      <c r="C196" s="65"/>
      <c r="D196" s="66"/>
      <c r="E196" s="67"/>
      <c r="F196" s="68"/>
      <c r="G196" s="68"/>
      <c r="H196" s="68"/>
      <c r="I196" s="65"/>
      <c r="J196" s="65"/>
    </row>
    <row r="197" spans="2:10">
      <c r="B197" s="65"/>
      <c r="C197" s="65"/>
      <c r="D197" s="66"/>
      <c r="E197" s="67"/>
      <c r="F197" s="68"/>
      <c r="G197" s="68"/>
      <c r="H197" s="68"/>
      <c r="I197" s="65"/>
      <c r="J197" s="65"/>
    </row>
    <row r="198" spans="2:10">
      <c r="B198" s="65"/>
      <c r="C198" s="65"/>
      <c r="D198" s="66"/>
      <c r="E198" s="67"/>
      <c r="F198" s="68"/>
      <c r="G198" s="68"/>
      <c r="H198" s="68"/>
      <c r="I198" s="65"/>
      <c r="J198" s="65"/>
    </row>
    <row r="199" spans="2:10">
      <c r="B199" s="65"/>
      <c r="C199" s="65"/>
      <c r="D199" s="66"/>
      <c r="E199" s="67"/>
      <c r="F199" s="68"/>
      <c r="G199" s="68"/>
      <c r="H199" s="68"/>
      <c r="I199" s="65"/>
      <c r="J199" s="65"/>
    </row>
    <row r="200" spans="2:10">
      <c r="B200" s="65"/>
      <c r="C200" s="65"/>
      <c r="D200" s="66"/>
      <c r="E200" s="67"/>
      <c r="F200" s="68"/>
      <c r="G200" s="68"/>
      <c r="H200" s="68"/>
      <c r="I200" s="65"/>
      <c r="J200" s="65"/>
    </row>
    <row r="201" spans="2:10">
      <c r="B201" s="65"/>
      <c r="C201" s="65"/>
      <c r="D201" s="66"/>
      <c r="E201" s="67"/>
      <c r="F201" s="68"/>
      <c r="G201" s="68"/>
      <c r="H201" s="68"/>
      <c r="I201" s="65"/>
      <c r="J201" s="65"/>
    </row>
    <row r="202" spans="2:10">
      <c r="B202" s="65"/>
      <c r="C202" s="65"/>
      <c r="D202" s="66"/>
      <c r="E202" s="67"/>
      <c r="F202" s="68"/>
      <c r="G202" s="68"/>
      <c r="H202" s="68"/>
      <c r="I202" s="65"/>
      <c r="J202" s="65"/>
    </row>
    <row r="203" spans="2:10">
      <c r="B203" s="65"/>
      <c r="C203" s="65"/>
      <c r="D203" s="66"/>
      <c r="E203" s="67"/>
      <c r="F203" s="68"/>
      <c r="G203" s="68"/>
      <c r="H203" s="68"/>
      <c r="I203" s="65"/>
      <c r="J203" s="65"/>
    </row>
    <row r="204" spans="2:10">
      <c r="B204" s="65"/>
      <c r="C204" s="65"/>
      <c r="D204" s="66"/>
      <c r="E204" s="67"/>
      <c r="F204" s="68"/>
      <c r="G204" s="68"/>
      <c r="H204" s="68"/>
      <c r="I204" s="65"/>
      <c r="J204" s="65"/>
    </row>
    <row r="205" spans="2:10">
      <c r="B205" s="65"/>
      <c r="C205" s="65"/>
      <c r="D205" s="66"/>
      <c r="E205" s="67"/>
      <c r="F205" s="68"/>
      <c r="G205" s="68"/>
      <c r="H205" s="68"/>
      <c r="I205" s="65"/>
      <c r="J205" s="65"/>
    </row>
    <row r="206" spans="2:10">
      <c r="B206" s="65"/>
      <c r="C206" s="65"/>
      <c r="D206" s="66"/>
      <c r="E206" s="67"/>
      <c r="F206" s="68"/>
      <c r="G206" s="68"/>
      <c r="H206" s="68"/>
      <c r="I206" s="65"/>
      <c r="J206" s="65"/>
    </row>
    <row r="207" spans="2:10">
      <c r="B207" s="65"/>
      <c r="C207" s="65"/>
      <c r="D207" s="66"/>
      <c r="E207" s="67"/>
      <c r="F207" s="68"/>
      <c r="G207" s="68"/>
      <c r="H207" s="68"/>
      <c r="I207" s="65"/>
      <c r="J207" s="65"/>
    </row>
    <row r="208" spans="2:10">
      <c r="B208" s="65"/>
      <c r="C208" s="65"/>
      <c r="D208" s="66"/>
      <c r="E208" s="67"/>
      <c r="F208" s="68"/>
      <c r="G208" s="68"/>
      <c r="H208" s="68"/>
      <c r="I208" s="65"/>
      <c r="J208" s="65"/>
    </row>
    <row r="209" spans="2:10">
      <c r="B209" s="65"/>
      <c r="C209" s="65"/>
      <c r="D209" s="66"/>
      <c r="E209" s="67"/>
      <c r="F209" s="68"/>
      <c r="G209" s="68"/>
      <c r="H209" s="68"/>
      <c r="I209" s="65"/>
      <c r="J209" s="65"/>
    </row>
    <row r="210" spans="2:10">
      <c r="B210" s="65"/>
      <c r="C210" s="65"/>
      <c r="D210" s="66"/>
      <c r="E210" s="67"/>
      <c r="F210" s="68"/>
      <c r="G210" s="68"/>
      <c r="H210" s="68"/>
      <c r="I210" s="65"/>
      <c r="J210" s="65"/>
    </row>
    <row r="211" spans="2:10">
      <c r="B211" s="65"/>
      <c r="C211" s="65"/>
      <c r="D211" s="66"/>
      <c r="E211" s="67"/>
      <c r="F211" s="68"/>
      <c r="G211" s="68"/>
      <c r="H211" s="68"/>
      <c r="I211" s="65"/>
      <c r="J211" s="65"/>
    </row>
    <row r="212" spans="2:10">
      <c r="B212" s="65"/>
      <c r="C212" s="65"/>
      <c r="D212" s="66"/>
      <c r="E212" s="67"/>
      <c r="F212" s="68"/>
      <c r="G212" s="68"/>
      <c r="H212" s="68"/>
      <c r="I212" s="65"/>
      <c r="J212" s="65"/>
    </row>
    <row r="213" spans="2:10">
      <c r="B213" s="65"/>
      <c r="C213" s="65"/>
      <c r="D213" s="66"/>
      <c r="E213" s="67"/>
      <c r="F213" s="68"/>
      <c r="G213" s="68"/>
      <c r="H213" s="68"/>
      <c r="I213" s="65"/>
      <c r="J213" s="65"/>
    </row>
    <row r="214" spans="2:10">
      <c r="B214" s="65"/>
      <c r="C214" s="65"/>
      <c r="D214" s="66"/>
      <c r="E214" s="67"/>
      <c r="F214" s="68"/>
      <c r="G214" s="68"/>
      <c r="H214" s="68"/>
      <c r="I214" s="65"/>
      <c r="J214" s="65"/>
    </row>
    <row r="215" spans="2:10">
      <c r="B215" s="65"/>
      <c r="C215" s="65"/>
      <c r="D215" s="66"/>
      <c r="E215" s="67"/>
      <c r="F215" s="68"/>
      <c r="G215" s="68"/>
      <c r="H215" s="68"/>
      <c r="I215" s="65"/>
      <c r="J215" s="65"/>
    </row>
    <row r="216" spans="2:10">
      <c r="B216" s="65"/>
      <c r="C216" s="65"/>
      <c r="D216" s="66"/>
      <c r="E216" s="67"/>
      <c r="F216" s="68"/>
      <c r="G216" s="68"/>
      <c r="H216" s="68"/>
      <c r="I216" s="65"/>
      <c r="J216" s="65"/>
    </row>
    <row r="217" spans="2:10">
      <c r="B217" s="65"/>
      <c r="C217" s="65"/>
      <c r="D217" s="65"/>
      <c r="E217" s="65"/>
      <c r="F217" s="65"/>
      <c r="G217" s="65"/>
      <c r="H217" s="65"/>
      <c r="I217" s="65"/>
      <c r="J217" s="65"/>
    </row>
    <row r="218" spans="2:10">
      <c r="B218" s="65"/>
      <c r="C218" s="65"/>
      <c r="D218" s="65"/>
      <c r="E218" s="65"/>
      <c r="F218" s="65"/>
      <c r="G218" s="65"/>
      <c r="H218" s="65"/>
      <c r="I218" s="65"/>
      <c r="J218" s="65"/>
    </row>
    <row r="219" spans="2:10">
      <c r="B219" s="65"/>
      <c r="C219" s="65"/>
      <c r="D219" s="66"/>
      <c r="E219" s="67"/>
      <c r="F219" s="68"/>
      <c r="G219" s="68"/>
      <c r="H219" s="68"/>
      <c r="I219" s="65"/>
      <c r="J219" s="65"/>
    </row>
    <row r="220" spans="2:10">
      <c r="B220" s="65"/>
      <c r="C220" s="65"/>
      <c r="D220" s="66"/>
      <c r="E220" s="67"/>
      <c r="F220" s="68"/>
      <c r="G220" s="68"/>
      <c r="H220" s="68"/>
      <c r="I220" s="65"/>
      <c r="J220" s="65"/>
    </row>
    <row r="221" spans="2:10">
      <c r="B221" s="65"/>
      <c r="C221" s="65"/>
      <c r="D221" s="66"/>
      <c r="E221" s="67"/>
      <c r="F221" s="68"/>
      <c r="G221" s="68"/>
      <c r="H221" s="68"/>
      <c r="I221" s="65"/>
      <c r="J221" s="65"/>
    </row>
    <row r="222" spans="2:10">
      <c r="B222" s="65"/>
      <c r="C222" s="65"/>
      <c r="D222" s="66"/>
      <c r="E222" s="67"/>
      <c r="F222" s="68"/>
      <c r="G222" s="68"/>
      <c r="H222" s="68"/>
      <c r="I222" s="65"/>
      <c r="J222" s="65"/>
    </row>
    <row r="223" spans="2:10">
      <c r="B223" s="65"/>
      <c r="C223" s="65"/>
      <c r="D223" s="66"/>
      <c r="E223" s="67"/>
      <c r="F223" s="68"/>
      <c r="G223" s="68"/>
      <c r="H223" s="68"/>
      <c r="I223" s="65"/>
      <c r="J223" s="65"/>
    </row>
    <row r="224" spans="2:10">
      <c r="B224" s="65"/>
      <c r="C224" s="65"/>
      <c r="D224" s="66"/>
      <c r="E224" s="67"/>
      <c r="F224" s="68"/>
      <c r="G224" s="68"/>
      <c r="H224" s="68"/>
      <c r="I224" s="65"/>
      <c r="J224" s="65"/>
    </row>
    <row r="225" spans="2:10">
      <c r="B225" s="65"/>
      <c r="C225" s="65"/>
      <c r="D225" s="66"/>
      <c r="E225" s="67"/>
      <c r="F225" s="68"/>
      <c r="G225" s="68"/>
      <c r="H225" s="68"/>
      <c r="I225" s="65"/>
      <c r="J225" s="65"/>
    </row>
    <row r="226" spans="2:10">
      <c r="B226" s="65"/>
      <c r="C226" s="65"/>
      <c r="D226" s="66"/>
      <c r="E226" s="67"/>
      <c r="F226" s="68"/>
      <c r="G226" s="68"/>
      <c r="H226" s="68"/>
      <c r="I226" s="65"/>
      <c r="J226" s="65"/>
    </row>
    <row r="227" spans="2:10">
      <c r="B227" s="65"/>
      <c r="C227" s="65"/>
      <c r="D227" s="66"/>
      <c r="E227" s="67"/>
      <c r="F227" s="68"/>
      <c r="G227" s="68"/>
      <c r="H227" s="68"/>
      <c r="I227" s="65"/>
      <c r="J227" s="65"/>
    </row>
    <row r="228" spans="2:10">
      <c r="B228" s="65"/>
      <c r="C228" s="65"/>
      <c r="D228" s="66"/>
      <c r="E228" s="67"/>
      <c r="F228" s="68"/>
      <c r="G228" s="68"/>
      <c r="H228" s="68"/>
      <c r="I228" s="65"/>
      <c r="J228" s="65"/>
    </row>
    <row r="229" spans="2:10">
      <c r="B229" s="65"/>
      <c r="C229" s="65"/>
      <c r="D229" s="66"/>
      <c r="E229" s="67"/>
      <c r="F229" s="68"/>
      <c r="G229" s="68"/>
      <c r="H229" s="68"/>
      <c r="I229" s="65"/>
      <c r="J229" s="65"/>
    </row>
    <row r="230" spans="2:10">
      <c r="B230" s="65"/>
      <c r="C230" s="65"/>
      <c r="D230" s="66"/>
      <c r="E230" s="67"/>
      <c r="F230" s="68"/>
      <c r="G230" s="68"/>
      <c r="H230" s="68"/>
      <c r="I230" s="65"/>
      <c r="J230" s="65"/>
    </row>
    <row r="231" spans="2:10">
      <c r="B231" s="65"/>
      <c r="C231" s="65"/>
      <c r="D231" s="66"/>
      <c r="E231" s="67"/>
      <c r="F231" s="68"/>
      <c r="G231" s="68"/>
      <c r="H231" s="68"/>
      <c r="I231" s="65"/>
      <c r="J231" s="65"/>
    </row>
    <row r="232" spans="2:10">
      <c r="B232" s="65"/>
      <c r="C232" s="65"/>
      <c r="D232" s="66"/>
      <c r="E232" s="67"/>
      <c r="F232" s="68"/>
      <c r="G232" s="68"/>
      <c r="H232" s="68"/>
      <c r="I232" s="65"/>
      <c r="J232" s="65"/>
    </row>
    <row r="233" spans="2:10">
      <c r="B233" s="65"/>
      <c r="C233" s="65"/>
      <c r="D233" s="66"/>
      <c r="E233" s="67"/>
      <c r="F233" s="68"/>
      <c r="G233" s="68"/>
      <c r="H233" s="68"/>
      <c r="I233" s="65"/>
      <c r="J233" s="65"/>
    </row>
    <row r="234" spans="2:10">
      <c r="B234" s="65"/>
      <c r="C234" s="65"/>
      <c r="D234" s="66"/>
      <c r="E234" s="67"/>
      <c r="F234" s="68"/>
      <c r="G234" s="68"/>
      <c r="H234" s="68"/>
      <c r="I234" s="65"/>
      <c r="J234" s="65"/>
    </row>
    <row r="235" spans="2:10">
      <c r="B235" s="65"/>
      <c r="C235" s="65"/>
      <c r="D235" s="66"/>
      <c r="E235" s="67"/>
      <c r="F235" s="68"/>
      <c r="G235" s="68"/>
      <c r="H235" s="68"/>
      <c r="I235" s="65"/>
      <c r="J235" s="65"/>
    </row>
    <row r="236" spans="2:10">
      <c r="B236" s="65"/>
      <c r="C236" s="65"/>
      <c r="D236" s="66"/>
      <c r="E236" s="67"/>
      <c r="F236" s="68"/>
      <c r="G236" s="68"/>
      <c r="H236" s="68"/>
      <c r="I236" s="65"/>
      <c r="J236" s="65"/>
    </row>
    <row r="237" spans="2:10">
      <c r="B237" s="65"/>
      <c r="C237" s="65"/>
      <c r="D237" s="66"/>
      <c r="E237" s="67"/>
      <c r="F237" s="68"/>
      <c r="G237" s="68"/>
      <c r="H237" s="68"/>
      <c r="I237" s="65"/>
      <c r="J237" s="65"/>
    </row>
    <row r="238" spans="2:10">
      <c r="B238" s="65"/>
      <c r="C238" s="65"/>
      <c r="D238" s="66"/>
      <c r="E238" s="67"/>
      <c r="F238" s="68"/>
      <c r="G238" s="68"/>
      <c r="H238" s="68"/>
      <c r="I238" s="65"/>
      <c r="J238" s="65"/>
    </row>
    <row r="239" spans="2:10">
      <c r="B239" s="65"/>
      <c r="C239" s="65"/>
      <c r="D239" s="66"/>
      <c r="E239" s="67"/>
      <c r="F239" s="68"/>
      <c r="G239" s="68"/>
      <c r="H239" s="68"/>
      <c r="I239" s="65"/>
      <c r="J239" s="65"/>
    </row>
    <row r="240" spans="2:10">
      <c r="B240" s="65"/>
      <c r="C240" s="65"/>
      <c r="D240" s="66"/>
      <c r="E240" s="67"/>
      <c r="F240" s="68"/>
      <c r="G240" s="68"/>
      <c r="H240" s="68"/>
      <c r="I240" s="65"/>
      <c r="J240" s="65"/>
    </row>
    <row r="241" spans="2:10">
      <c r="B241" s="65"/>
      <c r="C241" s="65"/>
      <c r="D241" s="66"/>
      <c r="E241" s="67"/>
      <c r="F241" s="68"/>
      <c r="G241" s="68"/>
      <c r="H241" s="68"/>
      <c r="I241" s="65"/>
      <c r="J241" s="65"/>
    </row>
    <row r="242" spans="2:10">
      <c r="B242" s="65"/>
      <c r="C242" s="65"/>
      <c r="D242" s="66"/>
      <c r="E242" s="67"/>
      <c r="F242" s="68"/>
      <c r="G242" s="68"/>
      <c r="H242" s="68"/>
      <c r="I242" s="65"/>
      <c r="J242" s="65"/>
    </row>
    <row r="243" spans="2:10">
      <c r="B243" s="65"/>
      <c r="C243" s="65"/>
      <c r="D243" s="66"/>
      <c r="E243" s="67"/>
      <c r="F243" s="68"/>
      <c r="G243" s="68"/>
      <c r="H243" s="68"/>
      <c r="I243" s="65"/>
      <c r="J243" s="65"/>
    </row>
    <row r="244" spans="2:10">
      <c r="B244" s="65"/>
      <c r="C244" s="65"/>
      <c r="D244" s="66"/>
      <c r="E244" s="67"/>
      <c r="F244" s="68"/>
      <c r="G244" s="68"/>
      <c r="H244" s="68"/>
      <c r="I244" s="65"/>
      <c r="J244" s="65"/>
    </row>
    <row r="245" spans="2:10">
      <c r="B245" s="65"/>
      <c r="C245" s="65"/>
      <c r="D245" s="66"/>
      <c r="E245" s="67"/>
      <c r="F245" s="68"/>
      <c r="G245" s="68"/>
      <c r="H245" s="68"/>
      <c r="I245" s="65"/>
      <c r="J245" s="65"/>
    </row>
    <row r="246" spans="2:10">
      <c r="B246" s="65"/>
      <c r="C246" s="65"/>
      <c r="D246" s="66"/>
      <c r="E246" s="67"/>
      <c r="F246" s="68"/>
      <c r="G246" s="68"/>
      <c r="H246" s="68"/>
      <c r="I246" s="65"/>
      <c r="J246" s="65"/>
    </row>
    <row r="247" spans="2:10">
      <c r="B247" s="65"/>
      <c r="C247" s="65"/>
      <c r="D247" s="66"/>
      <c r="E247" s="67"/>
      <c r="F247" s="68"/>
      <c r="G247" s="68"/>
      <c r="H247" s="68"/>
      <c r="I247" s="65"/>
      <c r="J247" s="65"/>
    </row>
    <row r="248" spans="2:10">
      <c r="B248" s="65"/>
      <c r="C248" s="65"/>
      <c r="D248" s="66"/>
      <c r="E248" s="67"/>
      <c r="F248" s="68"/>
      <c r="G248" s="68"/>
      <c r="H248" s="68"/>
      <c r="I248" s="65"/>
      <c r="J248" s="65"/>
    </row>
    <row r="249" spans="2:10">
      <c r="B249" s="65"/>
      <c r="C249" s="65"/>
      <c r="D249" s="66"/>
      <c r="E249" s="67"/>
      <c r="F249" s="68"/>
      <c r="G249" s="68"/>
      <c r="H249" s="68"/>
      <c r="I249" s="65"/>
      <c r="J249" s="65"/>
    </row>
    <row r="250" spans="2:10">
      <c r="B250" s="65"/>
      <c r="C250" s="65"/>
      <c r="D250" s="65"/>
      <c r="E250" s="65"/>
      <c r="F250" s="65"/>
      <c r="G250" s="65"/>
      <c r="H250" s="65"/>
      <c r="I250" s="65"/>
      <c r="J250" s="65"/>
    </row>
    <row r="251" spans="2:10">
      <c r="B251" s="65"/>
      <c r="C251" s="65"/>
      <c r="D251" s="65"/>
      <c r="E251" s="65"/>
      <c r="F251" s="65"/>
      <c r="G251" s="65"/>
      <c r="H251" s="65"/>
      <c r="I251" s="65"/>
      <c r="J251" s="65"/>
    </row>
    <row r="252" spans="2:10">
      <c r="B252" s="65"/>
      <c r="C252" s="65"/>
      <c r="D252" s="65"/>
      <c r="E252" s="65"/>
      <c r="F252" s="65"/>
      <c r="G252" s="65"/>
      <c r="H252" s="65"/>
      <c r="I252" s="65"/>
      <c r="J252" s="65"/>
    </row>
    <row r="253" spans="2:10">
      <c r="B253" s="65"/>
      <c r="C253" s="65"/>
      <c r="D253" s="65"/>
      <c r="E253" s="65"/>
      <c r="F253" s="65"/>
      <c r="G253" s="65"/>
      <c r="H253" s="65"/>
      <c r="I253" s="65"/>
      <c r="J253" s="65"/>
    </row>
  </sheetData>
  <mergeCells count="24">
    <mergeCell ref="B1:F1"/>
    <mergeCell ref="B4:B15"/>
    <mergeCell ref="B16:G16"/>
    <mergeCell ref="B17:B29"/>
    <mergeCell ref="C17:D17"/>
    <mergeCell ref="C18:D18"/>
    <mergeCell ref="B2:F2"/>
    <mergeCell ref="C19:D19"/>
    <mergeCell ref="C20:D20"/>
    <mergeCell ref="C21:D21"/>
    <mergeCell ref="C22:D22"/>
    <mergeCell ref="C23:D23"/>
    <mergeCell ref="C24:D24"/>
    <mergeCell ref="C25:D25"/>
    <mergeCell ref="C26:D26"/>
    <mergeCell ref="B34:G34"/>
    <mergeCell ref="B35:G35"/>
    <mergeCell ref="F29:G29"/>
    <mergeCell ref="B30:G30"/>
    <mergeCell ref="B31:G31"/>
    <mergeCell ref="B32:G32"/>
    <mergeCell ref="B33:G33"/>
    <mergeCell ref="C27:D27"/>
    <mergeCell ref="C28:D28"/>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3CB7FBE-D264-4851-A651-1E112E78ACC7}">
          <x14:formula1>
            <xm:f>Responsables!$B$3:$B$10</xm:f>
          </x14:formula1>
          <xm:sqref>C5:C7 I5:I7</xm:sqref>
        </x14:dataValidation>
        <x14:dataValidation type="list" allowBlank="1" showInputMessage="1" showErrorMessage="1" xr:uid="{F2F80EE9-6065-42D8-B7A6-BF699023AE4C}">
          <x14:formula1>
            <xm:f>Responsables!$B$3:$B$12</xm:f>
          </x14:formula1>
          <xm:sqref>C8:C15 I8:I13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B1:F11"/>
  <sheetViews>
    <sheetView zoomScale="70" zoomScaleNormal="70" workbookViewId="0">
      <selection activeCell="E7" sqref="E7"/>
    </sheetView>
  </sheetViews>
  <sheetFormatPr defaultColWidth="11.42578125" defaultRowHeight="15"/>
  <cols>
    <col min="1" max="1" width="11.42578125" style="3"/>
    <col min="2" max="2" width="50.85546875" style="3" customWidth="1"/>
    <col min="3" max="4" width="11.42578125" style="3"/>
    <col min="5" max="5" width="19.7109375" style="3" customWidth="1"/>
    <col min="6" max="6" width="26.140625" style="3" customWidth="1"/>
    <col min="7" max="16384" width="11.42578125" style="3"/>
  </cols>
  <sheetData>
    <row r="1" spans="2:6" ht="79.5" customHeight="1">
      <c r="B1" s="260" t="s">
        <v>205</v>
      </c>
      <c r="C1" s="261"/>
      <c r="D1" s="261"/>
      <c r="E1" s="261"/>
      <c r="F1" s="262"/>
    </row>
    <row r="2" spans="2:6" ht="27" customHeight="1">
      <c r="B2" s="83" t="s">
        <v>206</v>
      </c>
      <c r="C2" s="84" t="s">
        <v>147</v>
      </c>
      <c r="D2" s="84" t="s">
        <v>207</v>
      </c>
      <c r="E2" s="84" t="s">
        <v>143</v>
      </c>
      <c r="F2" s="85" t="s">
        <v>208</v>
      </c>
    </row>
    <row r="3" spans="2:6" ht="15.75">
      <c r="B3" s="35" t="s">
        <v>130</v>
      </c>
      <c r="C3" s="73" t="s">
        <v>209</v>
      </c>
      <c r="D3" s="73">
        <v>0.6</v>
      </c>
      <c r="E3" s="74">
        <v>15200000</v>
      </c>
      <c r="F3" s="75">
        <v>3660000</v>
      </c>
    </row>
    <row r="4" spans="2:6" ht="15.75">
      <c r="B4" s="35" t="s">
        <v>132</v>
      </c>
      <c r="C4" s="73" t="s">
        <v>209</v>
      </c>
      <c r="D4" s="73">
        <v>0.6</v>
      </c>
      <c r="E4" s="74">
        <v>12920000</v>
      </c>
      <c r="F4" s="75">
        <v>3660000</v>
      </c>
    </row>
    <row r="5" spans="2:6" ht="15.75">
      <c r="B5" s="35" t="s">
        <v>133</v>
      </c>
      <c r="C5" s="73" t="s">
        <v>209</v>
      </c>
      <c r="D5" s="73">
        <v>0.6</v>
      </c>
      <c r="E5" s="74">
        <v>12920000</v>
      </c>
      <c r="F5" s="75">
        <v>1200000</v>
      </c>
    </row>
    <row r="6" spans="2:6" ht="15.75">
      <c r="B6" s="35" t="s">
        <v>134</v>
      </c>
      <c r="C6" s="73" t="s">
        <v>209</v>
      </c>
      <c r="D6" s="73">
        <v>0.6</v>
      </c>
      <c r="E6" s="74">
        <v>12920000</v>
      </c>
      <c r="F6" s="75">
        <v>2700000</v>
      </c>
    </row>
    <row r="7" spans="2:6" ht="15.75">
      <c r="B7" s="35" t="s">
        <v>135</v>
      </c>
      <c r="C7" s="73" t="s">
        <v>209</v>
      </c>
      <c r="D7" s="73">
        <v>0.6</v>
      </c>
      <c r="E7" s="74">
        <v>7600000</v>
      </c>
      <c r="F7" s="75">
        <v>6100000</v>
      </c>
    </row>
    <row r="8" spans="2:6" ht="15.75">
      <c r="B8" s="35" t="s">
        <v>136</v>
      </c>
      <c r="C8" s="73" t="s">
        <v>209</v>
      </c>
      <c r="D8" s="73">
        <v>0.6</v>
      </c>
      <c r="E8" s="74">
        <v>12920000</v>
      </c>
      <c r="F8" s="75">
        <v>6100000</v>
      </c>
    </row>
    <row r="9" spans="2:6">
      <c r="B9" s="72"/>
      <c r="C9" s="73"/>
      <c r="D9" s="73"/>
      <c r="E9" s="76"/>
      <c r="F9" s="77">
        <v>27970000</v>
      </c>
    </row>
    <row r="10" spans="2:6" ht="18" customHeight="1">
      <c r="B10" s="78" t="s">
        <v>210</v>
      </c>
      <c r="C10" s="73" t="s">
        <v>153</v>
      </c>
      <c r="D10" s="73">
        <v>16</v>
      </c>
      <c r="E10" s="76">
        <v>1000000</v>
      </c>
      <c r="F10" s="75">
        <v>16000000</v>
      </c>
    </row>
    <row r="11" spans="2:6" ht="15.75" thickBot="1">
      <c r="B11" s="79"/>
      <c r="C11" s="80"/>
      <c r="D11" s="80"/>
      <c r="E11" s="81"/>
      <c r="F11" s="82">
        <v>43970000</v>
      </c>
    </row>
  </sheetData>
  <mergeCells count="1">
    <mergeCell ref="B1:F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Pilar Galindo</cp:lastModifiedBy>
  <cp:revision/>
  <dcterms:created xsi:type="dcterms:W3CDTF">2022-01-28T00:53:03Z</dcterms:created>
  <dcterms:modified xsi:type="dcterms:W3CDTF">2025-12-09T22:32:23Z</dcterms:modified>
  <cp:category/>
  <cp:contentStatus/>
</cp:coreProperties>
</file>