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\Documents\CBS\Soluciones Basadas Naturaleza\Documentación SBN Turismo\Caja de herramientas\3. Planificación\P 6. Plan de accion\"/>
    </mc:Choice>
  </mc:AlternateContent>
  <xr:revisionPtr revIDLastSave="0" documentId="8_{E6130F1C-553D-4056-BE30-2B1B19051C25}" xr6:coauthVersionLast="47" xr6:coauthVersionMax="47" xr10:uidLastSave="{00000000-0000-0000-0000-000000000000}"/>
  <bookViews>
    <workbookView xWindow="-120" yWindow="-120" windowWidth="29040" windowHeight="15720" tabRatio="850" firstSheet="6" activeTab="2" xr2:uid="{00000000-000D-0000-FFFF-FFFF00000000}"/>
  </bookViews>
  <sheets>
    <sheet name="Portada" sheetId="5" r:id="rId1"/>
    <sheet name="Léame" sheetId="7" r:id="rId2"/>
    <sheet name="Plan de acción" sheetId="1" r:id="rId3"/>
    <sheet name="Ruta" sheetId="14" r:id="rId4"/>
    <sheet name="Responsables" sheetId="6" r:id="rId5"/>
    <sheet name="$Preoperativa" sheetId="4" r:id="rId6"/>
    <sheet name="$ Operativo" sheetId="13" r:id="rId7"/>
    <sheet name="$S&amp;E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F79" i="13"/>
  <c r="F69" i="13"/>
  <c r="F70" i="13"/>
  <c r="F71" i="13"/>
  <c r="F72" i="13"/>
  <c r="F73" i="13"/>
  <c r="F74" i="13"/>
  <c r="F75" i="13"/>
  <c r="F76" i="13"/>
  <c r="F77" i="13"/>
  <c r="F78" i="13"/>
  <c r="F68" i="13"/>
  <c r="F80" i="13" s="1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43" i="13"/>
  <c r="F63" i="13" l="1"/>
  <c r="F9" i="12"/>
  <c r="F4" i="12"/>
  <c r="F5" i="12"/>
  <c r="F3" i="12"/>
  <c r="H26" i="4"/>
  <c r="H25" i="13"/>
  <c r="H24" i="13"/>
  <c r="H23" i="13"/>
  <c r="H22" i="13"/>
  <c r="H21" i="13"/>
  <c r="H20" i="13"/>
  <c r="H19" i="13"/>
  <c r="H12" i="13"/>
  <c r="H11" i="13"/>
  <c r="H10" i="13"/>
  <c r="H9" i="13"/>
  <c r="H8" i="13"/>
  <c r="H7" i="13"/>
  <c r="H25" i="4"/>
  <c r="H11" i="4"/>
  <c r="H12" i="4"/>
  <c r="H20" i="4"/>
  <c r="H30" i="13" l="1"/>
  <c r="H17" i="13"/>
  <c r="H31" i="13" l="1"/>
  <c r="H32" i="13" s="1"/>
  <c r="H33" i="13" s="1"/>
  <c r="H34" i="13" s="1"/>
  <c r="H35" i="13" s="1"/>
  <c r="G10" i="6"/>
  <c r="G9" i="6"/>
  <c r="G8" i="6"/>
  <c r="G7" i="6"/>
  <c r="G5" i="6"/>
  <c r="G6" i="6"/>
  <c r="G4" i="6" l="1"/>
  <c r="G3" i="6"/>
  <c r="H8" i="4"/>
  <c r="H9" i="4"/>
  <c r="H10" i="4"/>
  <c r="H7" i="4"/>
  <c r="H24" i="4"/>
  <c r="H23" i="4" l="1"/>
  <c r="H22" i="4"/>
  <c r="H21" i="4"/>
  <c r="H19" i="4"/>
  <c r="H17" i="4"/>
  <c r="H30" i="4" l="1"/>
  <c r="H31" i="4" s="1"/>
  <c r="H32" i="4" l="1"/>
  <c r="H33" i="4" s="1"/>
  <c r="H34" i="4" l="1"/>
  <c r="H3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F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AFAC7C23-CE57-4380-ADA1-A0E9A66069DC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sharedStrings.xml><?xml version="1.0" encoding="utf-8"?>
<sst xmlns="http://schemas.openxmlformats.org/spreadsheetml/2006/main" count="300" uniqueCount="192">
  <si>
    <t>Instrucciones</t>
  </si>
  <si>
    <r>
      <t xml:space="preserve">En este instrumento se presenta una guía práctica para la organización y proyección de todas las actividades: preoperativas, operativas, de mantenimiento, monitoreo y evaluación de proyectos de </t>
    </r>
    <r>
      <rPr>
        <sz val="14"/>
        <rFont val="Tahoma"/>
        <family val="2"/>
      </rPr>
      <t>SbN de Planificación y gestión participativa del turismo sostenible</t>
    </r>
    <r>
      <rPr>
        <sz val="14"/>
        <color theme="1"/>
        <rFont val="Tahoma"/>
        <family val="2"/>
      </rPr>
      <t>, y se especifican los costos, plan de compras y responsables. Los costos son de referencia y deberán ser actualizados al momento de la planeación presupuestal real</t>
    </r>
  </si>
  <si>
    <t>Fase 1. Preoperativa</t>
  </si>
  <si>
    <t>En la fase preoperativa se organizan y proyectan actividades de factibilidad, consulta, caracterización y análisis, entre otras, que contribuyen con la identificación de la problemática y el conocimiento del sitio donde se implementarán las estrategias y técnicas específicas de la SbN. Cabe aclarar que los costos son de referencia y deberan ser actualizados cada vez que se haga una planeación presupuestal del proyecto</t>
  </si>
  <si>
    <t>Fase 2. Operativa</t>
  </si>
  <si>
    <t>La fase operativa inicia una vez se han firmado los acuerdos de conservación con las partes interesadas e incluye el desarrollo de las estrategias técnicas y financieras propias de proyectos de SbN de Planificación y gestión participativa de turismo sostenible.</t>
  </si>
  <si>
    <t>Fase 3. Mantenimiento y monitoreo</t>
  </si>
  <si>
    <t>La fase de mantenimiento y monitoreo se contempla una vez se haya culminado la etapa de implementación y tiene en cuenta las actividades de inspección, control y manejo de los arreglos, estrategias o intervenciones que integran los proyectos de SbN de Planificación y gestión participativa de turismo sostenible.</t>
  </si>
  <si>
    <t>Plan de acción</t>
  </si>
  <si>
    <t>La construcción de un plan de acción se realiza con la intención de marcar el rumbo deseado dentro del desarrollo de un proyecto, asociado a proyectos de SbN dePlanificación y gestión participativa de turismo sostenible.. Para ello, se deben concretar las actividades necesarias para organizar los trabajo de manera que aumenten los rendimientos y se reduzcan los costos y el esfuerzo. Se propone incluir dentro del plan de acción: hitos, cronograma, responsables y presupuesto</t>
  </si>
  <si>
    <t>Ver Plan de acción</t>
  </si>
  <si>
    <t>Hitos</t>
  </si>
  <si>
    <t>Momento específico que se usa para medir el progreso de un proyecto hasta su objetivo final. Pueden estar formulados a través de indicadores, preguntas orientadoras, listas de chequeo o fechas de inicio, finalización o presentación de resultados</t>
  </si>
  <si>
    <t>Responsables</t>
  </si>
  <si>
    <t>Los responsables de un proyecto de SbN de Planificación y gestión participativa de turismo sostenible es el equipo de trabajo o personal vinculado a este. Para efectos presupuestales debe incluirse variables como:
Tipo de personal: personas requeridas para la ejecución del proyecto ya sean calificadas, semicalificadas y no calificadas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</t>
  </si>
  <si>
    <t>Ver responsables</t>
  </si>
  <si>
    <t>Fecha de entrega y temporalidad</t>
  </si>
  <si>
    <t>Dentro del plan de acción se incluye la columna de fechas, haciendo referencia a cronogramas proyectados para el cumplimiento de la actividad, que a su vez están asociadas a un lapso de tiempo, de corto, mediano y largo plazo (columna de temporalidad)</t>
  </si>
  <si>
    <t>Ver temporalidad</t>
  </si>
  <si>
    <t>Presupuesto</t>
  </si>
  <si>
    <r>
      <t xml:space="preserve">El presupuesto hace referencia a los costos proyectados para el desarrollo del proyecto, incluye:
</t>
    </r>
    <r>
      <rPr>
        <b/>
        <sz val="14"/>
        <color theme="1"/>
        <rFont val="Tahoma"/>
        <family val="2"/>
      </rPr>
      <t xml:space="preserve">Costos de personal: </t>
    </r>
    <r>
      <rPr>
        <sz val="14"/>
        <color theme="1"/>
        <rFont val="Tahoma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4"/>
        <color theme="1"/>
        <rFont val="Tahoma"/>
        <family val="2"/>
      </rPr>
      <t xml:space="preserve">Costos directos: </t>
    </r>
    <r>
      <rPr>
        <sz val="14"/>
        <color theme="1"/>
        <rFont val="Tahoma"/>
        <family val="2"/>
      </rPr>
      <t xml:space="preserve">se asocian a recursos financieros que se preveen usar en la ejecución de las actividades del proyecto. Deben incluir gastos de viaje, transporte, materiales, equipos, insumos, dotación
Costos imprevistos: se asocian a contingencias del proyecto y pueden incluirse dentro A.I.U como un porcentaje
</t>
    </r>
    <r>
      <rPr>
        <b/>
        <sz val="14"/>
        <color theme="1"/>
        <rFont val="Tahoma"/>
        <family val="2"/>
      </rPr>
      <t xml:space="preserve">A.I.U: </t>
    </r>
    <r>
      <rPr>
        <sz val="14"/>
        <color theme="1"/>
        <rFont val="Tahoma"/>
        <family val="2"/>
      </rPr>
      <t xml:space="preserve">corresponde con los costos proyectados, para la administración, imprevistos y utilidades
Impuestos: gravámenes proyectados dentro de la ejecución del proyecto
</t>
    </r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</si>
  <si>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</si>
  <si>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</si>
  <si>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</si>
  <si>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</si>
  <si>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</t>
  </si>
  <si>
    <t>Ver presupuesto de mantenimiento</t>
  </si>
  <si>
    <t>Se presenta un formato a manera de ejemplo para la construcción de un presupuesto de seguimiento y evaluación: en este presupuesto se debe considerar equipo técnico y el tiempo y recursos necesarios para el procediendo de la información</t>
  </si>
  <si>
    <t>Ver presupuesto de S&amp;E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</si>
  <si>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</si>
  <si>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presente, contactar y comparar proveedores y conseguir un trato igualitario con ellos</t>
  </si>
  <si>
    <t>Ver Plan de compras</t>
  </si>
  <si>
    <t>Versión 1</t>
  </si>
  <si>
    <t>REDCRE, 2022</t>
  </si>
  <si>
    <t>Versión 2</t>
  </si>
  <si>
    <t>Ejemplo adaptado por: Corporación Biocomercio Sostenible, Skaphe, 2025</t>
  </si>
  <si>
    <t>Plan de acción, hitos y presupuestos</t>
  </si>
  <si>
    <t>Regresar instructivo</t>
  </si>
  <si>
    <t>Fase</t>
  </si>
  <si>
    <t>Etapa</t>
  </si>
  <si>
    <t>Actividades</t>
  </si>
  <si>
    <t>Fecha de entrega</t>
  </si>
  <si>
    <t>Temporalidad</t>
  </si>
  <si>
    <t>Pre-operativas</t>
  </si>
  <si>
    <t>Preparación</t>
  </si>
  <si>
    <t>Caracterización y análisis del territorio</t>
  </si>
  <si>
    <t xml:space="preserve">Fecha de inicio del proyecto
</t>
  </si>
  <si>
    <t>Mes 1.</t>
  </si>
  <si>
    <t>Corto Plazo
(0 - 1 año)</t>
  </si>
  <si>
    <t>Responsables!A1</t>
  </si>
  <si>
    <t>$Preoperativa'!A1</t>
  </si>
  <si>
    <t>Descripción de conflictos, tensiones y desafíos</t>
  </si>
  <si>
    <t>Porcentaje del territorio diagnosticado.
Identificación de población beneficiaria del proyecto.
Mapeo de la cadena de turismo sostenible en el territorio y análisis de la relación entre atractivos, actividades turísticas y actores</t>
  </si>
  <si>
    <t>Mes 1 y Mes 3</t>
  </si>
  <si>
    <t>Revisión de la normativa legal</t>
  </si>
  <si>
    <t>Identificación y Descripción de actores</t>
  </si>
  <si>
    <t>Identificación de fuentes y esquemas de financiación</t>
  </si>
  <si>
    <t>Formulación</t>
  </si>
  <si>
    <t>Delimitar el área</t>
  </si>
  <si>
    <t xml:space="preserve">Objetivos y metas definidos. 
Conformación de la red de colaboración de TS del territorio
Definición del turismo que se quiere para el territorio.
</t>
  </si>
  <si>
    <t>Mes 4</t>
  </si>
  <si>
    <t>Definir mecanismos de participación comunitaria</t>
  </si>
  <si>
    <t>Definir Objetivos y metas</t>
  </si>
  <si>
    <t>Valorar beneficios y beneficios</t>
  </si>
  <si>
    <t>Deficinición de tipologías y alternativas de turismo</t>
  </si>
  <si>
    <t>Identificar alternativas</t>
  </si>
  <si>
    <t>Planificación</t>
  </si>
  <si>
    <t>Analizar riesgos</t>
  </si>
  <si>
    <t xml:space="preserve">Acciones especifícas a nivel territorial/ Producto turístico.
Acciones específicas a nivel predial/empresalial(Plan de trabajo a la medida de las necesidades)
Costos planificados/costos del proyecto. </t>
  </si>
  <si>
    <t>Del mes 5 al mes 8</t>
  </si>
  <si>
    <t>Seleccionar equipo técnico</t>
  </si>
  <si>
    <t>Construcción de diseños y/o planos</t>
  </si>
  <si>
    <t>Definir protocolo de monitoreo</t>
  </si>
  <si>
    <t>Identificación de impactos.
Definición de variables o indicadores. 
Plan de buenas prácticas de turismo sostenible.
Herramientas de gestión de visitantes.</t>
  </si>
  <si>
    <t>Mes 9 al mes 10.</t>
  </si>
  <si>
    <t>Proyectar actividades, definir, costos, responsables y plan de costos</t>
  </si>
  <si>
    <t>comprobaciones presupuestarias: ¿el dinero es suficiente?
Plan de adquisiciones para la dotación, mejora y adecuación de infraestructura de turismo sostenible para la prestación del servicio turístico</t>
  </si>
  <si>
    <t>Mes 11 al mes 12</t>
  </si>
  <si>
    <t>Operativas</t>
  </si>
  <si>
    <t>Implementación</t>
  </si>
  <si>
    <t>Firmar acuerdos de gobernanza y colaboración</t>
  </si>
  <si>
    <t>Número de acuerdos firmados con actores de la red de colaboración de turismo sostenible.</t>
  </si>
  <si>
    <t>Mes 12 al mes 14</t>
  </si>
  <si>
    <t>Mediano plazo
(3 años)</t>
  </si>
  <si>
    <t>$Operativo'!A1</t>
  </si>
  <si>
    <t>Ejecutación de labores y actividades programadas en las fases pre-operativas, operativas y de mantenimiento</t>
  </si>
  <si>
    <t>Porcentaje del plan implementado</t>
  </si>
  <si>
    <t>Mes 12 al mes 36</t>
  </si>
  <si>
    <t>Realizar actividades de monitoreo</t>
  </si>
  <si>
    <t>Porcentaje del plan de monitoreo implementado (se realizará un informe trimestral para hacer sguimiento al plan de monitoreo)</t>
  </si>
  <si>
    <t>Cada 3 meses</t>
  </si>
  <si>
    <t xml:space="preserve">Ejecutar actividades de   inspección, control y manejo de los arreglos, estrategias o intervenciones que integran la SbN.  </t>
  </si>
  <si>
    <t>Porcentaje de área con mantenimiento de senderos y atractivos turísticos</t>
  </si>
  <si>
    <t>Mes 24 cada 6 meses</t>
  </si>
  <si>
    <t>Mantenimiento y monitoreo</t>
  </si>
  <si>
    <t>Largo plazo
(3 a 10 años)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</si>
  <si>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</si>
  <si>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</si>
  <si>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</si>
  <si>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</si>
  <si>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 xml:space="preserve">    Mes 36 cada 6 meses</t>
  </si>
  <si>
    <t>$S&amp;E'!A1</t>
  </si>
  <si>
    <t>Identificar ajustes</t>
  </si>
  <si>
    <t>Identificación de ajustes.
Fecha de finalización del proyecto</t>
  </si>
  <si>
    <t xml:space="preserve">Permanente.
</t>
  </si>
  <si>
    <t>RUTA PARA FORMULACIÓN DE PROYECTOS SbN: PLANIFICACIÓN Y GESTIÓN PARTICIPATIVA DEL TURISMO SOSTENIBLE</t>
  </si>
  <si>
    <t>Fuente: Experiencia y documentación recopilada por la Corporación Biocomercio Sostenible.</t>
  </si>
  <si>
    <t>Tipo de personal</t>
  </si>
  <si>
    <t>Cantidad</t>
  </si>
  <si>
    <t>Tiempo  (meses)</t>
  </si>
  <si>
    <t>Dedicación (%)</t>
  </si>
  <si>
    <t>Valor unitario</t>
  </si>
  <si>
    <t>Valor parcial</t>
  </si>
  <si>
    <t>Líder iniciativa de turismo comunitario. Los dos primeros años es financiado por el proyecto para todo proceso de estructuración y puesta en marcha; posteriormente sus ingresos dependeran de la actividad turistica</t>
  </si>
  <si>
    <t>Guías turísticos o intérpretes locales.  Los dos primeros años, es financiado por el proyecto para apoyar en la construcción de los paquetes turisticos, diseño de guiones y monitoreo. Los otros años el ingreso dependerá de la operacipón de la actividad turistica</t>
  </si>
  <si>
    <t>Auxiliar administrativo. Los dos primeros años es financiado por el proyecto para todo proceso de estructuración y puesta en marcha; posteriormente sus ingresos dependeran de la actividad turistica</t>
  </si>
  <si>
    <t>Asesor en turismo, Profesional de turismo sostenible y comunitario</t>
  </si>
  <si>
    <t>Asesor en mercados y alianzas comerciales</t>
  </si>
  <si>
    <t xml:space="preserve">Presupuesto preoperativo </t>
  </si>
  <si>
    <t>Equipo de trabajo (Responsables)</t>
  </si>
  <si>
    <t>Personal</t>
  </si>
  <si>
    <t>Tiempo  (meses, años)</t>
  </si>
  <si>
    <t>Subtotal equipo de trabajo</t>
  </si>
  <si>
    <t>Otros costos directos</t>
  </si>
  <si>
    <t>Descripción</t>
  </si>
  <si>
    <t>Unidad</t>
  </si>
  <si>
    <t>Papelería</t>
  </si>
  <si>
    <t>Global</t>
  </si>
  <si>
    <t>Transporte terrestre</t>
  </si>
  <si>
    <t>Día</t>
  </si>
  <si>
    <t>Viáticos</t>
  </si>
  <si>
    <t>Alojamientos</t>
  </si>
  <si>
    <t>Transporte aereo</t>
  </si>
  <si>
    <t>Talleres comunitarios</t>
  </si>
  <si>
    <t>Taller</t>
  </si>
  <si>
    <t>Subtotal otros costos directos</t>
  </si>
  <si>
    <t>Subtotal fase preoperativa</t>
  </si>
  <si>
    <t>A.I.U</t>
  </si>
  <si>
    <t xml:space="preserve">Total  </t>
  </si>
  <si>
    <t>IVA (19%)</t>
  </si>
  <si>
    <t>Total proyecto incluido IVA</t>
  </si>
  <si>
    <t>Inversiones avistamiento de aves</t>
  </si>
  <si>
    <t>Inversiones turismo rural</t>
  </si>
  <si>
    <t>Material impreso para visibilidad del proyecto y cartillas o insumos que salgan como resultado del proyecto</t>
  </si>
  <si>
    <t>Dotación y adecuación de infraestructura para actividades y servicios de turismo sostenible.</t>
  </si>
  <si>
    <t>Predi/empresa turística</t>
  </si>
  <si>
    <r>
      <t>18000000</t>
    </r>
    <r>
      <rPr>
        <sz val="12"/>
        <color rgb="FFFF0000"/>
        <rFont val="Arial"/>
        <family val="2"/>
      </rPr>
      <t xml:space="preserve"> (*)</t>
    </r>
  </si>
  <si>
    <t>* La dotación y la infraestructura pueden variar según la actividad de turismo comunitario que se desarrolle. A continuación, se presentan algunos ejemplos para aviturismo y turismo rural que pueden servir como guía. Los valores podrán adaptarse de acuerdo con las condiciones de cada territorio y la actividad turística específica que se realice.</t>
  </si>
  <si>
    <t>Inversiones para actividades de avistamiento de aves</t>
  </si>
  <si>
    <t>Categoría de inversión</t>
  </si>
  <si>
    <t>Valor total</t>
  </si>
  <si>
    <t>Elementos básicos para guianza</t>
  </si>
  <si>
    <t>Morral de treeking</t>
  </si>
  <si>
    <t>Botiquín tipo A</t>
  </si>
  <si>
    <t>Contenedor de agua</t>
  </si>
  <si>
    <t>Gorra o sombrero</t>
  </si>
  <si>
    <t>Libreta o agenda</t>
  </si>
  <si>
    <t>Bloqueador</t>
  </si>
  <si>
    <t>Repelente</t>
  </si>
  <si>
    <t>Tabla de soporte</t>
  </si>
  <si>
    <t>Impermeable</t>
  </si>
  <si>
    <t>Chaleco de identificación</t>
  </si>
  <si>
    <t>Camisa para caminata</t>
  </si>
  <si>
    <t>Pantalón de trekking</t>
  </si>
  <si>
    <t>Botas de caminata</t>
  </si>
  <si>
    <t>Botas pantaneras</t>
  </si>
  <si>
    <t>Linterna táctica</t>
  </si>
  <si>
    <t>Radios punto a punto 40 km</t>
  </si>
  <si>
    <t>Binoculares 10x42 all purpose</t>
  </si>
  <si>
    <t>Guía de aves Hilty &amp; Brown</t>
  </si>
  <si>
    <t>Cámara fotográfica COOLPIX P950</t>
  </si>
  <si>
    <t>Telescopio terrestre Gosky Updated 20-60x80 Spotting Scopes with Tripod, Carrying Bag and Quick Phone Holder - BAK4 High Definition Waterproof Spotter Scope for Bird Watching Wildlife Scenery1,Green</t>
  </si>
  <si>
    <t>TOTAL</t>
  </si>
  <si>
    <t>Inversiones para turismo rural</t>
  </si>
  <si>
    <t>Capacidad de carga de un sendero</t>
  </si>
  <si>
    <t xml:space="preserve">Kit de emergencias:                                                                                                                                                                                                                                                                                                                        *Botiquín tipo A    </t>
  </si>
  <si>
    <t xml:space="preserve">*Camilla de polietileno con inmovilizador de cuello y extremidades </t>
  </si>
  <si>
    <t xml:space="preserve">*Extintor 20 libras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</si>
  <si>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Combo Dispensador + Repuesto Papel Higiénico Jumbo</t>
  </si>
  <si>
    <t>Combo Dispensador + Repuesto Toalla De Manos Precortada</t>
  </si>
  <si>
    <t>Combo Dispensador + Repuesto Jabón Líquido Mini</t>
  </si>
  <si>
    <t>Punto Ecológico 35L Blanco Verde Negro Con Tapa Vaiven Fuller Pinto</t>
  </si>
  <si>
    <t>*Guía de campo de las aves de Colombia 2023 Miles  MCMullan. En español.</t>
  </si>
  <si>
    <t>*Binoculares: Bushnell Prime - Prismáticos de 10 x 42 pulgadas para adultos, impermeables y a prueba de niebla, para caza, observación de aves y actividades al aire libre, color negro</t>
  </si>
  <si>
    <t>Valla de ingreso a la finca</t>
  </si>
  <si>
    <t>Seguimiento</t>
  </si>
  <si>
    <t>Monitoreo</t>
  </si>
  <si>
    <t>cantidad</t>
  </si>
  <si>
    <t>Líder iniciativa de turismo comunitario.</t>
  </si>
  <si>
    <t>Mes</t>
  </si>
  <si>
    <t>Auxiliar administrativo.</t>
  </si>
  <si>
    <t>Directos: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</si>
</sst>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 &quot;$&quot;\ * #,##0_ ;_ &quot;$&quot;\ * \-#,##0_ ;_ &quot;$&quot;\ * &quot;-&quot;_ ;_ @_ "/>
    <numFmt numFmtId="167" formatCode="_ * #,##0_ ;_ * \-#,##0_ ;_ * &quot;-&quot;_ ;_ @_ 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 [$€-2]\ * #,##0.00_ ;_ [$€-2]\ * \-#,##0.00_ ;_ [$€-2]\ * &quot;-&quot;??_ "/>
    <numFmt numFmtId="171" formatCode="&quot;$&quot;\ #,##0;[Red]&quot;$&quot;\ #,##0"/>
    <numFmt numFmtId="172" formatCode="_-[$$-240A]\ * #,##0_-;\-[$$-240A]\ * #,##0_-;_-[$$-240A]\ * &quot;-&quot;??_-;_-@_-"/>
    <numFmt numFmtId="173" formatCode="_-* #,##0.0\ _p_t_a_-;\-* #,##0.0\ _p_t_a_-;_-* &quot;-&quot;\ _p_t_a_-;_-@"/>
    <numFmt numFmtId="174" formatCode="_-&quot;$&quot;\ * #,##0_-;\-&quot;$&quot;\ * #,##0_-;_-&quot;$&quot;\ * &quot;-&quot;??_-;_-@_-"/>
    <numFmt numFmtId="175" formatCode="&quot;$&quot;\ #,##0"/>
  </numFmts>
  <fonts count="4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u/>
      <sz val="18"/>
      <color theme="1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color theme="1"/>
      <name val="Tahoma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u/>
      <sz val="12"/>
      <color theme="10"/>
      <name val="Tahoma"/>
      <family val="2"/>
    </font>
    <font>
      <b/>
      <sz val="11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2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2EFD9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15" fillId="2" borderId="0" xfId="0" applyFont="1" applyFill="1"/>
    <xf numFmtId="0" fontId="19" fillId="2" borderId="0" xfId="22" applyFont="1" applyFill="1" applyBorder="1" applyAlignment="1">
      <alignment wrapText="1"/>
    </xf>
    <xf numFmtId="0" fontId="20" fillId="2" borderId="0" xfId="22" applyFont="1" applyFill="1" applyBorder="1" applyAlignment="1">
      <alignment wrapText="1"/>
    </xf>
    <xf numFmtId="0" fontId="20" fillId="2" borderId="0" xfId="22" applyFont="1" applyFill="1" applyBorder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0" fillId="2" borderId="0" xfId="22" applyFont="1" applyFill="1" applyBorder="1" applyAlignment="1">
      <alignment vertical="top"/>
    </xf>
    <xf numFmtId="0" fontId="15" fillId="2" borderId="0" xfId="0" applyFont="1" applyFill="1" applyAlignment="1">
      <alignment vertical="center"/>
    </xf>
    <xf numFmtId="0" fontId="19" fillId="2" borderId="0" xfId="22" applyFont="1" applyFill="1"/>
    <xf numFmtId="0" fontId="0" fillId="2" borderId="0" xfId="0" applyFill="1" applyAlignment="1">
      <alignment vertical="top"/>
    </xf>
    <xf numFmtId="0" fontId="7" fillId="0" borderId="0" xfId="0" applyFont="1" applyAlignment="1">
      <alignment vertical="center" wrapText="1"/>
    </xf>
    <xf numFmtId="0" fontId="1" fillId="2" borderId="0" xfId="0" applyFont="1" applyFill="1"/>
    <xf numFmtId="0" fontId="3" fillId="2" borderId="0" xfId="22" applyFill="1"/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0" xfId="0" applyFont="1" applyFill="1"/>
    <xf numFmtId="0" fontId="33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33" fillId="0" borderId="11" xfId="0" applyFont="1" applyBorder="1" applyAlignment="1">
      <alignment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1" fillId="2" borderId="18" xfId="0" applyFont="1" applyFill="1" applyBorder="1"/>
    <xf numFmtId="0" fontId="1" fillId="2" borderId="5" xfId="0" applyFont="1" applyFill="1" applyBorder="1"/>
    <xf numFmtId="0" fontId="7" fillId="2" borderId="5" xfId="0" applyFont="1" applyFill="1" applyBorder="1" applyAlignment="1">
      <alignment vertical="center" wrapText="1"/>
    </xf>
    <xf numFmtId="0" fontId="5" fillId="2" borderId="5" xfId="0" applyFont="1" applyFill="1" applyBorder="1"/>
    <xf numFmtId="0" fontId="1" fillId="2" borderId="22" xfId="0" applyFont="1" applyFill="1" applyBorder="1"/>
    <xf numFmtId="0" fontId="31" fillId="6" borderId="27" xfId="0" applyFont="1" applyFill="1" applyBorder="1" applyAlignment="1">
      <alignment horizontal="center" vertical="center" wrapText="1"/>
    </xf>
    <xf numFmtId="0" fontId="31" fillId="6" borderId="28" xfId="0" applyFont="1" applyFill="1" applyBorder="1" applyAlignment="1">
      <alignment horizontal="center" vertical="center" wrapText="1"/>
    </xf>
    <xf numFmtId="0" fontId="31" fillId="6" borderId="29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26" xfId="0" applyFont="1" applyFill="1" applyBorder="1"/>
    <xf numFmtId="0" fontId="7" fillId="2" borderId="4" xfId="0" applyFont="1" applyFill="1" applyBorder="1"/>
    <xf numFmtId="9" fontId="7" fillId="2" borderId="4" xfId="23" applyFont="1" applyFill="1" applyBorder="1"/>
    <xf numFmtId="165" fontId="7" fillId="2" borderId="4" xfId="24" applyFont="1" applyFill="1" applyBorder="1"/>
    <xf numFmtId="165" fontId="7" fillId="2" borderId="25" xfId="24" applyFont="1" applyFill="1" applyBorder="1"/>
    <xf numFmtId="0" fontId="7" fillId="2" borderId="13" xfId="0" applyFont="1" applyFill="1" applyBorder="1"/>
    <xf numFmtId="0" fontId="7" fillId="2" borderId="1" xfId="0" applyFont="1" applyFill="1" applyBorder="1"/>
    <xf numFmtId="9" fontId="7" fillId="2" borderId="1" xfId="23" applyFont="1" applyFill="1" applyBorder="1"/>
    <xf numFmtId="165" fontId="7" fillId="2" borderId="1" xfId="24" applyFont="1" applyFill="1" applyBorder="1"/>
    <xf numFmtId="165" fontId="7" fillId="2" borderId="14" xfId="24" applyFont="1" applyFill="1" applyBorder="1"/>
    <xf numFmtId="0" fontId="7" fillId="2" borderId="5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165" fontId="7" fillId="2" borderId="16" xfId="24" applyFont="1" applyFill="1" applyBorder="1"/>
    <xf numFmtId="165" fontId="7" fillId="2" borderId="17" xfId="24" applyFont="1" applyFill="1" applyBorder="1"/>
    <xf numFmtId="0" fontId="2" fillId="2" borderId="0" xfId="0" applyFont="1" applyFill="1"/>
    <xf numFmtId="0" fontId="31" fillId="6" borderId="27" xfId="0" applyFont="1" applyFill="1" applyBorder="1" applyAlignment="1">
      <alignment horizontal="center" vertical="center"/>
    </xf>
    <xf numFmtId="0" fontId="31" fillId="6" borderId="28" xfId="0" applyFont="1" applyFill="1" applyBorder="1" applyAlignment="1">
      <alignment horizontal="center" vertical="center"/>
    </xf>
    <xf numFmtId="0" fontId="12" fillId="2" borderId="0" xfId="0" applyFont="1" applyFill="1"/>
    <xf numFmtId="0" fontId="32" fillId="2" borderId="0" xfId="0" applyFont="1" applyFill="1" applyAlignment="1">
      <alignment horizontal="center" vertical="center"/>
    </xf>
    <xf numFmtId="164" fontId="8" fillId="4" borderId="21" xfId="0" applyNumberFormat="1" applyFont="1" applyFill="1" applyBorder="1" applyAlignment="1">
      <alignment horizontal="right" vertical="center"/>
    </xf>
    <xf numFmtId="164" fontId="8" fillId="3" borderId="21" xfId="0" applyNumberFormat="1" applyFont="1" applyFill="1" applyBorder="1" applyAlignment="1">
      <alignment horizontal="right" vertical="center"/>
    </xf>
    <xf numFmtId="164" fontId="31" fillId="6" borderId="21" xfId="0" applyNumberFormat="1" applyFont="1" applyFill="1" applyBorder="1" applyAlignment="1">
      <alignment horizontal="right" vertical="center"/>
    </xf>
    <xf numFmtId="164" fontId="31" fillId="6" borderId="24" xfId="0" applyNumberFormat="1" applyFont="1" applyFill="1" applyBorder="1" applyAlignment="1">
      <alignment horizontal="right" vertical="center"/>
    </xf>
    <xf numFmtId="164" fontId="31" fillId="6" borderId="2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right" vertical="center"/>
    </xf>
    <xf numFmtId="0" fontId="31" fillId="6" borderId="18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7" fillId="2" borderId="1" xfId="23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 wrapText="1"/>
    </xf>
    <xf numFmtId="171" fontId="7" fillId="2" borderId="14" xfId="0" applyNumberFormat="1" applyFont="1" applyFill="1" applyBorder="1" applyAlignment="1">
      <alignment horizontal="right" vertical="center"/>
    </xf>
    <xf numFmtId="0" fontId="32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2" fontId="6" fillId="2" borderId="1" xfId="0" applyNumberFormat="1" applyFont="1" applyFill="1" applyBorder="1" applyAlignment="1">
      <alignment horizontal="center" vertical="center"/>
    </xf>
    <xf numFmtId="172" fontId="6" fillId="2" borderId="14" xfId="0" applyNumberFormat="1" applyFont="1" applyFill="1" applyBorder="1" applyAlignment="1">
      <alignment horizontal="center" vertical="center"/>
    </xf>
    <xf numFmtId="172" fontId="6" fillId="2" borderId="1" xfId="27" applyNumberFormat="1" applyFont="1" applyFill="1" applyBorder="1" applyAlignment="1">
      <alignment horizontal="center" vertical="center"/>
    </xf>
    <xf numFmtId="172" fontId="13" fillId="2" borderId="14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2" fontId="6" fillId="2" borderId="16" xfId="27" applyNumberFormat="1" applyFont="1" applyFill="1" applyBorder="1" applyAlignment="1">
      <alignment horizontal="center" vertical="center"/>
    </xf>
    <xf numFmtId="172" fontId="13" fillId="2" borderId="17" xfId="0" applyNumberFormat="1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5" fillId="6" borderId="14" xfId="0" applyFont="1" applyFill="1" applyBorder="1" applyAlignment="1">
      <alignment horizontal="center" vertical="center"/>
    </xf>
    <xf numFmtId="14" fontId="26" fillId="0" borderId="30" xfId="0" applyNumberFormat="1" applyFont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wrapText="1"/>
    </xf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2" borderId="26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164" fontId="7" fillId="2" borderId="1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9" fontId="7" fillId="2" borderId="4" xfId="23" applyFont="1" applyFill="1" applyBorder="1" applyAlignment="1">
      <alignment horizontal="right"/>
    </xf>
    <xf numFmtId="165" fontId="7" fillId="2" borderId="4" xfId="24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9" fontId="7" fillId="2" borderId="1" xfId="23" applyFont="1" applyFill="1" applyBorder="1" applyAlignment="1">
      <alignment horizontal="right"/>
    </xf>
    <xf numFmtId="165" fontId="7" fillId="2" borderId="1" xfId="24" applyFont="1" applyFill="1" applyBorder="1" applyAlignment="1">
      <alignment horizontal="right"/>
    </xf>
    <xf numFmtId="165" fontId="0" fillId="2" borderId="0" xfId="0" applyNumberFormat="1" applyFill="1"/>
    <xf numFmtId="172" fontId="0" fillId="2" borderId="0" xfId="0" applyNumberFormat="1" applyFill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74" fontId="7" fillId="0" borderId="1" xfId="24" applyNumberFormat="1" applyFont="1" applyBorder="1"/>
    <xf numFmtId="174" fontId="7" fillId="0" borderId="1" xfId="24" applyNumberFormat="1" applyFont="1" applyBorder="1" applyAlignment="1">
      <alignment vertical="center"/>
    </xf>
    <xf numFmtId="174" fontId="7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75" fontId="7" fillId="2" borderId="1" xfId="0" applyNumberFormat="1" applyFont="1" applyFill="1" applyBorder="1" applyAlignment="1">
      <alignment horizontal="right" vertical="center"/>
    </xf>
    <xf numFmtId="175" fontId="7" fillId="2" borderId="1" xfId="0" applyNumberFormat="1" applyFont="1" applyFill="1" applyBorder="1" applyAlignment="1">
      <alignment horizontal="right"/>
    </xf>
    <xf numFmtId="175" fontId="7" fillId="2" borderId="1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175" fontId="7" fillId="2" borderId="4" xfId="0" applyNumberFormat="1" applyFont="1" applyFill="1" applyBorder="1" applyAlignment="1">
      <alignment horizontal="right" vertical="center"/>
    </xf>
    <xf numFmtId="175" fontId="7" fillId="2" borderId="4" xfId="0" applyNumberFormat="1" applyFont="1" applyFill="1" applyBorder="1" applyAlignment="1">
      <alignment vertical="center"/>
    </xf>
    <xf numFmtId="0" fontId="8" fillId="5" borderId="27" xfId="0" applyFont="1" applyFill="1" applyBorder="1"/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173" fontId="8" fillId="8" borderId="36" xfId="0" applyNumberFormat="1" applyFont="1" applyFill="1" applyBorder="1" applyAlignment="1">
      <alignment horizontal="center" vertical="center"/>
    </xf>
    <xf numFmtId="173" fontId="8" fillId="8" borderId="3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74" fontId="7" fillId="0" borderId="2" xfId="24" applyNumberFormat="1" applyFont="1" applyBorder="1" applyAlignment="1">
      <alignment vertical="center"/>
    </xf>
    <xf numFmtId="174" fontId="7" fillId="2" borderId="2" xfId="0" applyNumberFormat="1" applyFont="1" applyFill="1" applyBorder="1" applyAlignment="1">
      <alignment vertical="center"/>
    </xf>
    <xf numFmtId="174" fontId="8" fillId="5" borderId="29" xfId="0" applyNumberFormat="1" applyFont="1" applyFill="1" applyBorder="1"/>
    <xf numFmtId="175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175" fontId="7" fillId="2" borderId="2" xfId="0" applyNumberFormat="1" applyFont="1" applyFill="1" applyBorder="1" applyAlignment="1">
      <alignment horizontal="center" vertical="center"/>
    </xf>
    <xf numFmtId="175" fontId="7" fillId="2" borderId="2" xfId="0" applyNumberFormat="1" applyFont="1" applyFill="1" applyBorder="1" applyAlignment="1">
      <alignment horizontal="right" vertical="center"/>
    </xf>
    <xf numFmtId="175" fontId="8" fillId="3" borderId="29" xfId="0" applyNumberFormat="1" applyFont="1" applyFill="1" applyBorder="1"/>
    <xf numFmtId="0" fontId="0" fillId="2" borderId="2" xfId="0" applyFill="1" applyBorder="1" applyAlignment="1">
      <alignment vertical="center" wrapText="1"/>
    </xf>
    <xf numFmtId="0" fontId="31" fillId="2" borderId="0" xfId="0" applyFont="1" applyFill="1" applyAlignment="1">
      <alignment horizontal="right" vertical="center"/>
    </xf>
    <xf numFmtId="164" fontId="31" fillId="2" borderId="0" xfId="0" applyNumberFormat="1" applyFont="1" applyFill="1" applyAlignment="1">
      <alignment horizontal="right" vertical="center"/>
    </xf>
    <xf numFmtId="0" fontId="39" fillId="2" borderId="0" xfId="0" applyFont="1" applyFill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25" fillId="2" borderId="0" xfId="22" applyFont="1" applyFill="1" applyAlignment="1">
      <alignment horizontal="center" vertical="center"/>
    </xf>
    <xf numFmtId="0" fontId="28" fillId="2" borderId="5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 wrapText="1"/>
    </xf>
    <xf numFmtId="0" fontId="30" fillId="5" borderId="5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vertical="top" wrapText="1"/>
    </xf>
    <xf numFmtId="0" fontId="28" fillId="2" borderId="24" xfId="0" applyFont="1" applyFill="1" applyBorder="1" applyAlignment="1">
      <alignment horizontal="left" vertical="top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top" wrapText="1"/>
    </xf>
    <xf numFmtId="0" fontId="30" fillId="2" borderId="21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28" fillId="2" borderId="21" xfId="0" applyFont="1" applyFill="1" applyBorder="1" applyAlignment="1">
      <alignment horizontal="left"/>
    </xf>
    <xf numFmtId="0" fontId="28" fillId="2" borderId="5" xfId="0" applyFont="1" applyFill="1" applyBorder="1" applyAlignment="1">
      <alignment horizontal="left" wrapText="1"/>
    </xf>
    <xf numFmtId="0" fontId="28" fillId="2" borderId="0" xfId="0" applyFont="1" applyFill="1" applyAlignment="1">
      <alignment horizontal="left" wrapText="1"/>
    </xf>
    <xf numFmtId="0" fontId="28" fillId="2" borderId="21" xfId="0" applyFont="1" applyFill="1" applyBorder="1" applyAlignment="1">
      <alignment horizontal="left" wrapText="1"/>
    </xf>
    <xf numFmtId="0" fontId="30" fillId="4" borderId="5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29" fillId="2" borderId="21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/>
    </xf>
    <xf numFmtId="0" fontId="18" fillId="2" borderId="16" xfId="0" applyFont="1" applyFill="1" applyBorder="1" applyAlignment="1">
      <alignment horizontal="center" vertical="top"/>
    </xf>
    <xf numFmtId="0" fontId="18" fillId="2" borderId="17" xfId="0" applyFont="1" applyFill="1" applyBorder="1" applyAlignment="1">
      <alignment horizontal="center" vertical="top"/>
    </xf>
    <xf numFmtId="0" fontId="28" fillId="2" borderId="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21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21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14" fontId="26" fillId="0" borderId="31" xfId="0" applyNumberFormat="1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14" fontId="26" fillId="0" borderId="32" xfId="0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14" fillId="0" borderId="33" xfId="22" quotePrefix="1" applyFont="1" applyBorder="1" applyAlignment="1">
      <alignment horizontal="center" vertical="center"/>
    </xf>
    <xf numFmtId="0" fontId="14" fillId="0" borderId="34" xfId="22" quotePrefix="1" applyFont="1" applyBorder="1" applyAlignment="1">
      <alignment horizontal="center" vertical="center"/>
    </xf>
    <xf numFmtId="0" fontId="14" fillId="0" borderId="25" xfId="22" quotePrefix="1" applyFont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left" vertical="center"/>
    </xf>
    <xf numFmtId="0" fontId="24" fillId="2" borderId="20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21" xfId="0" applyFont="1" applyFill="1" applyBorder="1" applyAlignment="1">
      <alignment horizontal="left" vertical="center"/>
    </xf>
    <xf numFmtId="0" fontId="24" fillId="2" borderId="22" xfId="0" applyFont="1" applyFill="1" applyBorder="1" applyAlignment="1">
      <alignment horizontal="left" vertical="center"/>
    </xf>
    <xf numFmtId="0" fontId="24" fillId="2" borderId="23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3" fillId="0" borderId="12" xfId="22" quotePrefix="1" applyBorder="1" applyAlignment="1">
      <alignment horizontal="center" vertical="center" wrapText="1"/>
    </xf>
    <xf numFmtId="0" fontId="3" fillId="0" borderId="14" xfId="22" quotePrefix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7" fillId="5" borderId="11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14" fillId="0" borderId="14" xfId="22" quotePrefix="1" applyFont="1" applyBorder="1" applyAlignment="1">
      <alignment horizontal="center" vertical="center"/>
    </xf>
    <xf numFmtId="0" fontId="14" fillId="0" borderId="17" xfId="22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34" fillId="0" borderId="11" xfId="22" quotePrefix="1" applyFont="1" applyBorder="1" applyAlignment="1">
      <alignment horizontal="center" vertical="center" wrapText="1"/>
    </xf>
    <xf numFmtId="0" fontId="34" fillId="0" borderId="1" xfId="22" quotePrefix="1" applyFont="1" applyBorder="1" applyAlignment="1">
      <alignment horizontal="center" vertical="center" wrapText="1"/>
    </xf>
    <xf numFmtId="0" fontId="34" fillId="0" borderId="16" xfId="22" quotePrefix="1" applyFont="1" applyBorder="1" applyAlignment="1">
      <alignment horizontal="center" vertical="center" wrapText="1"/>
    </xf>
    <xf numFmtId="0" fontId="38" fillId="7" borderId="7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3" fillId="2" borderId="7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31" fillId="6" borderId="18" xfId="0" applyFont="1" applyFill="1" applyBorder="1" applyAlignment="1">
      <alignment horizontal="right" vertical="center"/>
    </xf>
    <xf numFmtId="0" fontId="31" fillId="6" borderId="19" xfId="0" applyFont="1" applyFill="1" applyBorder="1" applyAlignment="1">
      <alignment horizontal="right" vertical="center"/>
    </xf>
    <xf numFmtId="0" fontId="31" fillId="6" borderId="22" xfId="0" applyFont="1" applyFill="1" applyBorder="1" applyAlignment="1">
      <alignment horizontal="right" vertical="center"/>
    </xf>
    <xf numFmtId="0" fontId="31" fillId="6" borderId="23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3" fillId="2" borderId="18" xfId="0" applyFont="1" applyFill="1" applyBorder="1" applyAlignment="1">
      <alignment horizontal="center" vertical="top"/>
    </xf>
    <xf numFmtId="0" fontId="23" fillId="2" borderId="19" xfId="0" applyFont="1" applyFill="1" applyBorder="1" applyAlignment="1">
      <alignment horizontal="center" vertical="top"/>
    </xf>
    <xf numFmtId="0" fontId="23" fillId="2" borderId="20" xfId="0" applyFont="1" applyFill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3" fillId="2" borderId="21" xfId="0" applyFont="1" applyFill="1" applyBorder="1" applyAlignment="1">
      <alignment horizontal="center" vertical="top"/>
    </xf>
    <xf numFmtId="0" fontId="23" fillId="2" borderId="22" xfId="0" applyFont="1" applyFill="1" applyBorder="1" applyAlignment="1">
      <alignment horizontal="center" vertical="top"/>
    </xf>
    <xf numFmtId="0" fontId="23" fillId="2" borderId="23" xfId="0" applyFont="1" applyFill="1" applyBorder="1" applyAlignment="1">
      <alignment horizontal="center" vertical="top"/>
    </xf>
    <xf numFmtId="0" fontId="23" fillId="2" borderId="24" xfId="0" applyFont="1" applyFill="1" applyBorder="1" applyAlignment="1">
      <alignment horizontal="center" vertical="top"/>
    </xf>
    <xf numFmtId="0" fontId="8" fillId="3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1" fillId="6" borderId="7" xfId="0" applyFont="1" applyFill="1" applyBorder="1" applyAlignment="1">
      <alignment horizontal="right" vertical="center"/>
    </xf>
    <xf numFmtId="0" fontId="31" fillId="6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" fillId="2" borderId="0" xfId="22" applyFill="1" applyAlignment="1">
      <alignment horizontal="center"/>
    </xf>
    <xf numFmtId="0" fontId="3" fillId="2" borderId="0" xfId="22" applyFill="1" applyAlignment="1">
      <alignment horizontal="center" vertical="center"/>
    </xf>
    <xf numFmtId="0" fontId="31" fillId="6" borderId="0" xfId="0" applyFont="1" applyFill="1" applyAlignment="1">
      <alignment horizontal="center"/>
    </xf>
    <xf numFmtId="0" fontId="7" fillId="5" borderId="38" xfId="0" applyFont="1" applyFill="1" applyBorder="1" applyAlignment="1">
      <alignment horizontal="left"/>
    </xf>
    <xf numFmtId="0" fontId="7" fillId="5" borderId="39" xfId="0" applyFont="1" applyFill="1" applyBorder="1" applyAlignment="1">
      <alignment horizontal="left"/>
    </xf>
    <xf numFmtId="0" fontId="7" fillId="5" borderId="40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right"/>
    </xf>
    <xf numFmtId="0" fontId="8" fillId="5" borderId="28" xfId="0" applyFont="1" applyFill="1" applyBorder="1" applyAlignment="1">
      <alignment horizontal="right"/>
    </xf>
    <xf numFmtId="0" fontId="31" fillId="6" borderId="7" xfId="0" applyFont="1" applyFill="1" applyBorder="1" applyAlignment="1">
      <alignment horizontal="center"/>
    </xf>
    <xf numFmtId="0" fontId="31" fillId="6" borderId="8" xfId="0" applyFont="1" applyFill="1" applyBorder="1" applyAlignment="1">
      <alignment horizontal="center"/>
    </xf>
    <xf numFmtId="0" fontId="31" fillId="6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8" fillId="3" borderId="41" xfId="0" applyFont="1" applyFill="1" applyBorder="1" applyAlignment="1">
      <alignment horizontal="right"/>
    </xf>
    <xf numFmtId="0" fontId="23" fillId="2" borderId="18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</cellXfs>
  <cellStyles count="28">
    <cellStyle name="Euro" xfId="2" xr:uid="{00000000-0005-0000-0000-000000000000}"/>
    <cellStyle name="Hipervínculo" xfId="22" builtinId="8"/>
    <cellStyle name="Millares [0] 2" xfId="4" xr:uid="{00000000-0005-0000-0000-000003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6" xr:uid="{00000000-0005-0000-0000-00000A000000}"/>
    <cellStyle name="Moneda" xfId="24" builtinId="4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7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orcentaje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5" xr:uid="{00000000-0005-0000-0000-00001D000000}"/>
  </cellStyles>
  <dxfs count="0"/>
  <tableStyles count="0" defaultTableStyle="TableStyleMedium2" defaultPivotStyle="PivotStyleLight16"/>
  <colors>
    <mruColors>
      <color rgb="FF004241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32</xdr:row>
      <xdr:rowOff>165100</xdr:rowOff>
    </xdr:from>
    <xdr:to>
      <xdr:col>7</xdr:col>
      <xdr:colOff>749300</xdr:colOff>
      <xdr:row>38</xdr:row>
      <xdr:rowOff>10886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A46280-F319-4B8C-9315-0406596A4442}"/>
            </a:ext>
          </a:extLst>
        </xdr:cNvPr>
        <xdr:cNvSpPr txBox="1"/>
      </xdr:nvSpPr>
      <xdr:spPr>
        <a:xfrm>
          <a:off x="901700" y="6324600"/>
          <a:ext cx="5448300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0</xdr:colOff>
      <xdr:row>52</xdr:row>
      <xdr:rowOff>9677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72463-31C6-D24F-ACC8-21F8E3A4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0" cy="997010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9</xdr:col>
      <xdr:colOff>108857</xdr:colOff>
      <xdr:row>42</xdr:row>
      <xdr:rowOff>13607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35279F-F406-8A65-AC7D-2310FD860489}"/>
            </a:ext>
          </a:extLst>
        </xdr:cNvPr>
        <xdr:cNvSpPr txBox="1"/>
      </xdr:nvSpPr>
      <xdr:spPr>
        <a:xfrm>
          <a:off x="762000" y="6150429"/>
          <a:ext cx="6204857" cy="191860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3600"/>
            <a:t>Planificación y gestión participativa del turismo sostenible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35</xdr:row>
      <xdr:rowOff>498282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32</xdr:row>
      <xdr:rowOff>816219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255300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255301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169388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16241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24</xdr:row>
      <xdr:rowOff>1771829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19</xdr:row>
      <xdr:rowOff>662446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1215498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90930</xdr:colOff>
      <xdr:row>9</xdr:row>
      <xdr:rowOff>144779</xdr:rowOff>
    </xdr:from>
    <xdr:to>
      <xdr:col>8</xdr:col>
      <xdr:colOff>1112519</xdr:colOff>
      <xdr:row>11</xdr:row>
      <xdr:rowOff>169044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10" y="1584959"/>
          <a:ext cx="1021589" cy="139308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22</xdr:row>
      <xdr:rowOff>132520</xdr:rowOff>
    </xdr:from>
    <xdr:to>
      <xdr:col>7</xdr:col>
      <xdr:colOff>1170927</xdr:colOff>
      <xdr:row>23</xdr:row>
      <xdr:rowOff>416914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8</xdr:col>
      <xdr:colOff>137160</xdr:colOff>
      <xdr:row>21</xdr:row>
      <xdr:rowOff>83820</xdr:rowOff>
    </xdr:from>
    <xdr:to>
      <xdr:col>8</xdr:col>
      <xdr:colOff>982980</xdr:colOff>
      <xdr:row>22</xdr:row>
      <xdr:rowOff>538690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26</xdr:row>
      <xdr:rowOff>142240</xdr:rowOff>
    </xdr:from>
    <xdr:to>
      <xdr:col>8</xdr:col>
      <xdr:colOff>997094</xdr:colOff>
      <xdr:row>27</xdr:row>
      <xdr:rowOff>106972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6771640"/>
          <a:ext cx="685944" cy="1013673"/>
        </a:xfrm>
        <a:prstGeom prst="rect">
          <a:avLst/>
        </a:prstGeom>
      </xdr:spPr>
    </xdr:pic>
    <xdr:clientData/>
  </xdr:twoCellAnchor>
  <xdr:twoCellAnchor editAs="oneCell">
    <xdr:from>
      <xdr:col>5</xdr:col>
      <xdr:colOff>24303</xdr:colOff>
      <xdr:row>1</xdr:row>
      <xdr:rowOff>19052</xdr:rowOff>
    </xdr:from>
    <xdr:to>
      <xdr:col>10</xdr:col>
      <xdr:colOff>181516</xdr:colOff>
      <xdr:row>4</xdr:row>
      <xdr:rowOff>352425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028" y="180977"/>
          <a:ext cx="5811492" cy="819148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0</xdr:row>
      <xdr:rowOff>142875</xdr:rowOff>
    </xdr:from>
    <xdr:to>
      <xdr:col>10</xdr:col>
      <xdr:colOff>693457</xdr:colOff>
      <xdr:row>2</xdr:row>
      <xdr:rowOff>84224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133351</xdr:rowOff>
    </xdr:from>
    <xdr:to>
      <xdr:col>9</xdr:col>
      <xdr:colOff>821278</xdr:colOff>
      <xdr:row>31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834C60-6C15-DDB2-1110-E696F6249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1"/>
          <a:ext cx="7679278" cy="5429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712507</xdr:colOff>
      <xdr:row>2</xdr:row>
      <xdr:rowOff>223017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1513165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1015408</xdr:colOff>
      <xdr:row>1</xdr:row>
      <xdr:rowOff>171506</xdr:rowOff>
    </xdr:from>
    <xdr:to>
      <xdr:col>5</xdr:col>
      <xdr:colOff>544135</xdr:colOff>
      <xdr:row>4</xdr:row>
      <xdr:rowOff>229041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825" y="362006"/>
          <a:ext cx="5694425" cy="703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1015408</xdr:colOff>
      <xdr:row>1</xdr:row>
      <xdr:rowOff>171506</xdr:rowOff>
    </xdr:from>
    <xdr:to>
      <xdr:col>4</xdr:col>
      <xdr:colOff>506035</xdr:colOff>
      <xdr:row>5</xdr:row>
      <xdr:rowOff>133791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82625A-7D60-4F4B-B5C8-8B70E4415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683" y="352481"/>
          <a:ext cx="5208802" cy="6861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7168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30:M31"/>
  <sheetViews>
    <sheetView topLeftCell="A26" zoomScale="70" zoomScaleNormal="70" workbookViewId="0">
      <selection activeCell="Y23" sqref="Y23"/>
    </sheetView>
  </sheetViews>
  <sheetFormatPr defaultColWidth="11.42578125" defaultRowHeight="15"/>
  <cols>
    <col min="1" max="16384" width="11.42578125" style="3"/>
  </cols>
  <sheetData>
    <row r="30" spans="1:13" s="18" customFormat="1" ht="18" customHeight="1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</row>
    <row r="31" spans="1:13" ht="17.100000000000001" customHeight="1"/>
  </sheetData>
  <mergeCells count="1">
    <mergeCell ref="A30:M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M40"/>
  <sheetViews>
    <sheetView topLeftCell="A27" zoomScale="70" zoomScaleNormal="70" workbookViewId="0">
      <selection activeCell="M38" sqref="M38"/>
    </sheetView>
  </sheetViews>
  <sheetFormatPr defaultColWidth="11.42578125" defaultRowHeight="15"/>
  <cols>
    <col min="1" max="10" width="11.42578125" style="3"/>
    <col min="11" max="11" width="34.140625" style="3" customWidth="1"/>
    <col min="12" max="12" width="43.85546875" style="3" customWidth="1"/>
    <col min="13" max="16384" width="11.42578125" style="3"/>
  </cols>
  <sheetData>
    <row r="1" spans="2:13">
      <c r="B1" s="184" t="s">
        <v>0</v>
      </c>
      <c r="C1" s="185"/>
      <c r="D1" s="185"/>
      <c r="E1" s="185"/>
      <c r="F1" s="185"/>
      <c r="G1" s="185"/>
      <c r="H1" s="185"/>
      <c r="I1" s="185"/>
      <c r="J1" s="185"/>
      <c r="K1" s="186"/>
    </row>
    <row r="2" spans="2:13">
      <c r="B2" s="187"/>
      <c r="C2" s="188"/>
      <c r="D2" s="188"/>
      <c r="E2" s="188"/>
      <c r="F2" s="188"/>
      <c r="G2" s="188"/>
      <c r="H2" s="188"/>
      <c r="I2" s="188"/>
      <c r="J2" s="188"/>
      <c r="K2" s="189"/>
    </row>
    <row r="3" spans="2:13">
      <c r="B3" s="187"/>
      <c r="C3" s="188"/>
      <c r="D3" s="188"/>
      <c r="E3" s="188"/>
      <c r="F3" s="188"/>
      <c r="G3" s="188"/>
      <c r="H3" s="188"/>
      <c r="I3" s="188"/>
      <c r="J3" s="188"/>
      <c r="K3" s="189"/>
    </row>
    <row r="4" spans="2:13" ht="67.5" customHeight="1" thickBot="1">
      <c r="B4" s="190"/>
      <c r="C4" s="191"/>
      <c r="D4" s="191"/>
      <c r="E4" s="191"/>
      <c r="F4" s="191"/>
      <c r="G4" s="191"/>
      <c r="H4" s="191"/>
      <c r="I4" s="191"/>
      <c r="J4" s="191"/>
      <c r="K4" s="192"/>
    </row>
    <row r="5" spans="2:13" ht="17.100000000000001" customHeight="1">
      <c r="B5" s="193" t="s">
        <v>1</v>
      </c>
      <c r="C5" s="194"/>
      <c r="D5" s="194"/>
      <c r="E5" s="194"/>
      <c r="F5" s="194"/>
      <c r="G5" s="194"/>
      <c r="H5" s="194"/>
      <c r="I5" s="194"/>
      <c r="J5" s="194"/>
      <c r="K5" s="195"/>
    </row>
    <row r="6" spans="2:13" ht="20.65" customHeight="1">
      <c r="B6" s="196"/>
      <c r="C6" s="194"/>
      <c r="D6" s="194"/>
      <c r="E6" s="194"/>
      <c r="F6" s="194"/>
      <c r="G6" s="194"/>
      <c r="H6" s="194"/>
      <c r="I6" s="194"/>
      <c r="J6" s="194"/>
      <c r="K6" s="195"/>
    </row>
    <row r="7" spans="2:13" ht="20.100000000000001" customHeight="1">
      <c r="B7" s="196"/>
      <c r="C7" s="194"/>
      <c r="D7" s="194"/>
      <c r="E7" s="194"/>
      <c r="F7" s="194"/>
      <c r="G7" s="194"/>
      <c r="H7" s="194"/>
      <c r="I7" s="194"/>
      <c r="J7" s="194"/>
      <c r="K7" s="195"/>
    </row>
    <row r="8" spans="2:13" ht="34.15" customHeight="1">
      <c r="B8" s="196"/>
      <c r="C8" s="194"/>
      <c r="D8" s="194"/>
      <c r="E8" s="194"/>
      <c r="F8" s="194"/>
      <c r="G8" s="194"/>
      <c r="H8" s="194"/>
      <c r="I8" s="194"/>
      <c r="J8" s="194"/>
      <c r="K8" s="195"/>
    </row>
    <row r="9" spans="2:13" s="4" customFormat="1" ht="34.5" customHeight="1">
      <c r="B9" s="161" t="s">
        <v>2</v>
      </c>
      <c r="C9" s="162"/>
      <c r="D9" s="162"/>
      <c r="E9" s="162"/>
      <c r="F9" s="162"/>
      <c r="G9" s="162"/>
      <c r="H9" s="162"/>
      <c r="I9" s="162"/>
      <c r="J9" s="162"/>
      <c r="K9" s="163"/>
      <c r="L9" s="3"/>
      <c r="M9" s="3"/>
    </row>
    <row r="10" spans="2:13" ht="30.6" customHeight="1">
      <c r="B10" s="158" t="s">
        <v>3</v>
      </c>
      <c r="C10" s="159"/>
      <c r="D10" s="159"/>
      <c r="E10" s="159"/>
      <c r="F10" s="159"/>
      <c r="G10" s="159"/>
      <c r="H10" s="159"/>
      <c r="I10" s="159"/>
      <c r="J10" s="159"/>
      <c r="K10" s="160"/>
      <c r="L10" s="5"/>
    </row>
    <row r="11" spans="2:13" ht="59.1" customHeight="1">
      <c r="B11" s="158"/>
      <c r="C11" s="159"/>
      <c r="D11" s="159"/>
      <c r="E11" s="159"/>
      <c r="F11" s="159"/>
      <c r="G11" s="159"/>
      <c r="H11" s="159"/>
      <c r="I11" s="159"/>
      <c r="J11" s="159"/>
      <c r="K11" s="160"/>
      <c r="L11" s="5"/>
    </row>
    <row r="12" spans="2:13" s="4" customFormat="1" ht="39" customHeight="1">
      <c r="B12" s="200" t="s">
        <v>4</v>
      </c>
      <c r="C12" s="201"/>
      <c r="D12" s="201"/>
      <c r="E12" s="201"/>
      <c r="F12" s="201"/>
      <c r="G12" s="201"/>
      <c r="H12" s="201"/>
      <c r="I12" s="201"/>
      <c r="J12" s="201"/>
      <c r="K12" s="202"/>
      <c r="L12" s="12"/>
    </row>
    <row r="13" spans="2:13" ht="21.6" customHeight="1">
      <c r="B13" s="197" t="s">
        <v>5</v>
      </c>
      <c r="C13" s="198"/>
      <c r="D13" s="198"/>
      <c r="E13" s="198"/>
      <c r="F13" s="198"/>
      <c r="G13" s="198"/>
      <c r="H13" s="198"/>
      <c r="I13" s="198"/>
      <c r="J13" s="198"/>
      <c r="K13" s="199"/>
      <c r="L13" s="5"/>
    </row>
    <row r="14" spans="2:13" ht="40.1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9"/>
      <c r="L14" s="5"/>
    </row>
    <row r="15" spans="2:13" s="4" customFormat="1" ht="30" customHeight="1">
      <c r="B15" s="178" t="s">
        <v>6</v>
      </c>
      <c r="C15" s="179"/>
      <c r="D15" s="179"/>
      <c r="E15" s="179"/>
      <c r="F15" s="179"/>
      <c r="G15" s="179"/>
      <c r="H15" s="179"/>
      <c r="I15" s="179"/>
      <c r="J15" s="179"/>
      <c r="K15" s="180"/>
      <c r="L15" s="12"/>
    </row>
    <row r="16" spans="2:13" ht="15.75">
      <c r="B16" s="181" t="s">
        <v>7</v>
      </c>
      <c r="C16" s="182"/>
      <c r="D16" s="182"/>
      <c r="E16" s="182"/>
      <c r="F16" s="182"/>
      <c r="G16" s="182"/>
      <c r="H16" s="182"/>
      <c r="I16" s="182"/>
      <c r="J16" s="182"/>
      <c r="K16" s="183"/>
      <c r="L16" s="5"/>
    </row>
    <row r="17" spans="2:12" ht="61.15" customHeight="1">
      <c r="B17" s="181"/>
      <c r="C17" s="182"/>
      <c r="D17" s="182"/>
      <c r="E17" s="182"/>
      <c r="F17" s="182"/>
      <c r="G17" s="182"/>
      <c r="H17" s="182"/>
      <c r="I17" s="182"/>
      <c r="J17" s="182"/>
      <c r="K17" s="183"/>
      <c r="L17" s="5"/>
    </row>
    <row r="18" spans="2:12" ht="34.5" customHeight="1">
      <c r="B18" s="161" t="s">
        <v>8</v>
      </c>
      <c r="C18" s="162"/>
      <c r="D18" s="162"/>
      <c r="E18" s="162"/>
      <c r="F18" s="162"/>
      <c r="G18" s="162"/>
      <c r="H18" s="162"/>
      <c r="I18" s="162"/>
      <c r="J18" s="162"/>
      <c r="K18" s="163"/>
      <c r="L18" s="5"/>
    </row>
    <row r="19" spans="2:12" ht="39" customHeight="1">
      <c r="B19" s="181" t="s">
        <v>9</v>
      </c>
      <c r="C19" s="182"/>
      <c r="D19" s="182"/>
      <c r="E19" s="182"/>
      <c r="F19" s="182"/>
      <c r="G19" s="182"/>
      <c r="H19" s="182"/>
      <c r="I19" s="182"/>
      <c r="J19" s="182"/>
      <c r="K19" s="183"/>
      <c r="L19" s="5"/>
    </row>
    <row r="20" spans="2:12" ht="57" customHeight="1">
      <c r="B20" s="181"/>
      <c r="C20" s="182"/>
      <c r="D20" s="182"/>
      <c r="E20" s="182"/>
      <c r="F20" s="182"/>
      <c r="G20" s="182"/>
      <c r="H20" s="182"/>
      <c r="I20" s="182"/>
      <c r="J20" s="182"/>
      <c r="K20" s="183"/>
      <c r="L20" s="13" t="s">
        <v>10</v>
      </c>
    </row>
    <row r="21" spans="2:12" ht="35.25" customHeight="1">
      <c r="B21" s="200" t="s">
        <v>11</v>
      </c>
      <c r="C21" s="201"/>
      <c r="D21" s="201"/>
      <c r="E21" s="201"/>
      <c r="F21" s="201"/>
      <c r="G21" s="201"/>
      <c r="H21" s="201"/>
      <c r="I21" s="201"/>
      <c r="J21" s="201"/>
      <c r="K21" s="202"/>
      <c r="L21" s="5"/>
    </row>
    <row r="22" spans="2:12" ht="24" customHeight="1">
      <c r="B22" s="158" t="s">
        <v>12</v>
      </c>
      <c r="C22" s="159"/>
      <c r="D22" s="159"/>
      <c r="E22" s="159"/>
      <c r="F22" s="159"/>
      <c r="G22" s="159"/>
      <c r="H22" s="159"/>
      <c r="I22" s="159"/>
      <c r="J22" s="159"/>
      <c r="K22" s="160"/>
    </row>
    <row r="23" spans="2:12" ht="39" customHeight="1">
      <c r="B23" s="158"/>
      <c r="C23" s="159"/>
      <c r="D23" s="159"/>
      <c r="E23" s="159"/>
      <c r="F23" s="159"/>
      <c r="G23" s="159"/>
      <c r="H23" s="159"/>
      <c r="I23" s="159"/>
      <c r="J23" s="159"/>
      <c r="K23" s="160"/>
    </row>
    <row r="24" spans="2:12" ht="36.75" customHeight="1">
      <c r="B24" s="178" t="s">
        <v>13</v>
      </c>
      <c r="C24" s="179"/>
      <c r="D24" s="179"/>
      <c r="E24" s="179"/>
      <c r="F24" s="179"/>
      <c r="G24" s="179"/>
      <c r="H24" s="179"/>
      <c r="I24" s="179"/>
      <c r="J24" s="179"/>
      <c r="K24" s="180"/>
      <c r="L24" s="5"/>
    </row>
    <row r="25" spans="2:12" ht="146.1" customHeight="1">
      <c r="B25" s="181" t="s">
        <v>14</v>
      </c>
      <c r="C25" s="182"/>
      <c r="D25" s="182"/>
      <c r="E25" s="182"/>
      <c r="F25" s="182"/>
      <c r="G25" s="182"/>
      <c r="H25" s="182"/>
      <c r="I25" s="182"/>
      <c r="J25" s="182"/>
      <c r="K25" s="183"/>
      <c r="L25" s="6" t="s">
        <v>15</v>
      </c>
    </row>
    <row r="26" spans="2:12" ht="36.75" customHeight="1">
      <c r="B26" s="167" t="s">
        <v>16</v>
      </c>
      <c r="C26" s="168"/>
      <c r="D26" s="168"/>
      <c r="E26" s="168"/>
      <c r="F26" s="168"/>
      <c r="G26" s="168"/>
      <c r="H26" s="168"/>
      <c r="I26" s="168"/>
      <c r="J26" s="168"/>
      <c r="K26" s="169"/>
      <c r="L26" s="6"/>
    </row>
    <row r="27" spans="2:12" ht="58.15" customHeight="1">
      <c r="B27" s="158" t="s">
        <v>17</v>
      </c>
      <c r="C27" s="170"/>
      <c r="D27" s="170"/>
      <c r="E27" s="170"/>
      <c r="F27" s="170"/>
      <c r="G27" s="170"/>
      <c r="H27" s="170"/>
      <c r="I27" s="170"/>
      <c r="J27" s="170"/>
      <c r="K27" s="171"/>
      <c r="L27" s="7" t="s">
        <v>18</v>
      </c>
    </row>
    <row r="28" spans="2:12" ht="42.75" customHeight="1">
      <c r="B28" s="178" t="s">
        <v>19</v>
      </c>
      <c r="C28" s="179"/>
      <c r="D28" s="179"/>
      <c r="E28" s="179"/>
      <c r="F28" s="179"/>
      <c r="G28" s="179"/>
      <c r="H28" s="179"/>
      <c r="I28" s="179"/>
      <c r="J28" s="179"/>
      <c r="K28" s="180"/>
      <c r="L28" s="5"/>
    </row>
    <row r="29" spans="2:12" ht="165" customHeight="1">
      <c r="B29" s="158" t="s">
        <v>20</v>
      </c>
      <c r="C29" s="159"/>
      <c r="D29" s="159"/>
      <c r="E29" s="159"/>
      <c r="F29" s="159"/>
      <c r="G29" s="159"/>
      <c r="H29" s="159"/>
      <c r="I29" s="159"/>
      <c r="J29" s="159"/>
      <c r="K29" s="160"/>
    </row>
    <row r="30" spans="2:12" ht="19.149999999999999" customHeight="1">
      <c r="B30" s="172" t="s">
        <v>21</v>
      </c>
      <c r="C30" s="173"/>
      <c r="D30" s="173"/>
      <c r="E30" s="173"/>
      <c r="F30" s="173"/>
      <c r="G30" s="173"/>
      <c r="H30" s="173"/>
      <c r="I30" s="173"/>
      <c r="J30" s="173"/>
      <c r="K30" s="174"/>
      <c r="L30" s="8" t="s">
        <v>22</v>
      </c>
    </row>
    <row r="31" spans="2:12" ht="18.75" customHeight="1">
      <c r="B31" s="172" t="s">
        <v>23</v>
      </c>
      <c r="C31" s="173"/>
      <c r="D31" s="173"/>
      <c r="E31" s="173"/>
      <c r="F31" s="173"/>
      <c r="G31" s="173"/>
      <c r="H31" s="173"/>
      <c r="I31" s="173"/>
      <c r="J31" s="173"/>
      <c r="K31" s="174"/>
      <c r="L31" s="8" t="s">
        <v>24</v>
      </c>
    </row>
    <row r="32" spans="2:12" ht="48.6" customHeight="1">
      <c r="B32" s="175" t="s">
        <v>25</v>
      </c>
      <c r="C32" s="176"/>
      <c r="D32" s="176"/>
      <c r="E32" s="176"/>
      <c r="F32" s="176"/>
      <c r="G32" s="176"/>
      <c r="H32" s="176"/>
      <c r="I32" s="176"/>
      <c r="J32" s="176"/>
      <c r="K32" s="177"/>
      <c r="L32" s="8" t="s">
        <v>26</v>
      </c>
    </row>
    <row r="33" spans="2:12" ht="72.599999999999994" customHeight="1">
      <c r="B33" s="158" t="s">
        <v>27</v>
      </c>
      <c r="C33" s="159"/>
      <c r="D33" s="159"/>
      <c r="E33" s="159"/>
      <c r="F33" s="159"/>
      <c r="G33" s="159"/>
      <c r="H33" s="159"/>
      <c r="I33" s="159"/>
      <c r="J33" s="159"/>
      <c r="K33" s="160"/>
      <c r="L33" s="8" t="s">
        <v>28</v>
      </c>
    </row>
    <row r="34" spans="2:12" s="4" customFormat="1" ht="39" customHeight="1">
      <c r="B34" s="161" t="s">
        <v>29</v>
      </c>
      <c r="C34" s="162"/>
      <c r="D34" s="162"/>
      <c r="E34" s="162"/>
      <c r="F34" s="162"/>
      <c r="G34" s="162"/>
      <c r="H34" s="162"/>
      <c r="I34" s="162"/>
      <c r="J34" s="162"/>
      <c r="K34" s="163"/>
      <c r="L34" s="10"/>
    </row>
    <row r="35" spans="2:12" ht="12" customHeight="1">
      <c r="B35" s="158" t="s">
        <v>30</v>
      </c>
      <c r="C35" s="159"/>
      <c r="D35" s="159"/>
      <c r="E35" s="159"/>
      <c r="F35" s="159"/>
      <c r="G35" s="159"/>
      <c r="H35" s="159"/>
      <c r="I35" s="159"/>
      <c r="J35" s="159"/>
      <c r="K35" s="160"/>
      <c r="L35" s="9"/>
    </row>
    <row r="36" spans="2:12" s="14" customFormat="1" ht="62.1" customHeight="1" thickBot="1">
      <c r="B36" s="164"/>
      <c r="C36" s="165"/>
      <c r="D36" s="165"/>
      <c r="E36" s="165"/>
      <c r="F36" s="165"/>
      <c r="G36" s="165"/>
      <c r="H36" s="165"/>
      <c r="I36" s="165"/>
      <c r="J36" s="165"/>
      <c r="K36" s="166"/>
      <c r="L36" s="11" t="s">
        <v>31</v>
      </c>
    </row>
    <row r="39" spans="2:12">
      <c r="B39" s="3" t="s">
        <v>32</v>
      </c>
      <c r="C39" s="3" t="s">
        <v>33</v>
      </c>
    </row>
    <row r="40" spans="2:12">
      <c r="B40" s="3" t="s">
        <v>34</v>
      </c>
      <c r="C40" s="3" t="s">
        <v>35</v>
      </c>
    </row>
  </sheetData>
  <mergeCells count="24">
    <mergeCell ref="B24:K24"/>
    <mergeCell ref="B25:K25"/>
    <mergeCell ref="B1:K4"/>
    <mergeCell ref="B5:K8"/>
    <mergeCell ref="B9:K9"/>
    <mergeCell ref="B10:K11"/>
    <mergeCell ref="B13:K14"/>
    <mergeCell ref="B12:K12"/>
    <mergeCell ref="B15:K15"/>
    <mergeCell ref="B18:K18"/>
    <mergeCell ref="B16:K17"/>
    <mergeCell ref="B19:K20"/>
    <mergeCell ref="B21:K21"/>
    <mergeCell ref="B22:K23"/>
    <mergeCell ref="B33:K33"/>
    <mergeCell ref="B34:K34"/>
    <mergeCell ref="B35:K36"/>
    <mergeCell ref="B26:K26"/>
    <mergeCell ref="B27:K27"/>
    <mergeCell ref="B29:K29"/>
    <mergeCell ref="B30:K30"/>
    <mergeCell ref="B31:K31"/>
    <mergeCell ref="B32:K32"/>
    <mergeCell ref="B28:K28"/>
  </mergeCells>
  <hyperlinks>
    <hyperlink ref="L20" location="'Plan de acción'!A1" display="Ver Plan de acción" xr:uid="{00000000-0004-0000-0100-000000000000}"/>
    <hyperlink ref="L25" location="Responsables!A1" display="Ver responsables" xr:uid="{00000000-0004-0000-0100-000001000000}"/>
    <hyperlink ref="L30" location="'$Preoperativa'!A1" display="Ver presupuestos preoperativo" xr:uid="{00000000-0004-0000-0100-000002000000}"/>
    <hyperlink ref="L31" location="'$Operativo'!A1" display="Ver presupuestos operativo" xr:uid="{00000000-0004-0000-0100-000003000000}"/>
    <hyperlink ref="L32" location="'$Mantenimiento'!A1" display="Ver presupuesto de mantenimiento" xr:uid="{00000000-0004-0000-0100-000004000000}"/>
    <hyperlink ref="L36" location="'PLan de compra'!A1" display="Ver Plan de compras" xr:uid="{00000000-0004-0000-0100-000005000000}"/>
    <hyperlink ref="L27" location="Temporalidad!A1" display="Ver temporalidad" xr:uid="{00000000-0004-0000-0100-000006000000}"/>
    <hyperlink ref="L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BC477"/>
  <sheetViews>
    <sheetView tabSelected="1" topLeftCell="A6" zoomScale="96" zoomScaleNormal="96" workbookViewId="0">
      <selection activeCell="E12" sqref="E12:E14"/>
    </sheetView>
  </sheetViews>
  <sheetFormatPr defaultColWidth="11.42578125" defaultRowHeight="12.75"/>
  <cols>
    <col min="1" max="1" width="11.42578125" style="16"/>
    <col min="2" max="2" width="17.42578125" style="1" customWidth="1"/>
    <col min="3" max="3" width="14.85546875" style="1" customWidth="1"/>
    <col min="4" max="4" width="45.85546875" style="1" customWidth="1"/>
    <col min="5" max="5" width="32.140625" style="1" customWidth="1"/>
    <col min="6" max="6" width="20" style="94" customWidth="1"/>
    <col min="7" max="7" width="16.42578125" style="1" customWidth="1"/>
    <col min="8" max="8" width="19" style="1" customWidth="1"/>
    <col min="9" max="9" width="17.28515625" style="1" customWidth="1"/>
    <col min="10" max="55" width="11.42578125" style="16"/>
    <col min="56" max="16384" width="11.42578125" style="1"/>
  </cols>
  <sheetData>
    <row r="1" spans="1:55" ht="15">
      <c r="A1" s="27"/>
      <c r="B1" s="220" t="s">
        <v>36</v>
      </c>
      <c r="C1" s="221"/>
      <c r="D1" s="221"/>
      <c r="E1" s="221"/>
      <c r="F1" s="221"/>
      <c r="G1" s="221"/>
      <c r="H1" s="221"/>
      <c r="I1" s="222"/>
      <c r="J1" s="17" t="s">
        <v>37</v>
      </c>
    </row>
    <row r="2" spans="1:55">
      <c r="A2" s="28"/>
      <c r="B2" s="223"/>
      <c r="C2" s="224"/>
      <c r="D2" s="224"/>
      <c r="E2" s="224"/>
      <c r="F2" s="224"/>
      <c r="G2" s="224"/>
      <c r="H2" s="224"/>
      <c r="I2" s="225"/>
    </row>
    <row r="3" spans="1:55">
      <c r="A3" s="28"/>
      <c r="B3" s="223"/>
      <c r="C3" s="224"/>
      <c r="D3" s="224"/>
      <c r="E3" s="224"/>
      <c r="F3" s="224"/>
      <c r="G3" s="224"/>
      <c r="H3" s="224"/>
      <c r="I3" s="225"/>
    </row>
    <row r="4" spans="1:55">
      <c r="A4" s="28"/>
      <c r="B4" s="223"/>
      <c r="C4" s="224"/>
      <c r="D4" s="224"/>
      <c r="E4" s="224"/>
      <c r="F4" s="224"/>
      <c r="G4" s="224"/>
      <c r="H4" s="224"/>
      <c r="I4" s="225"/>
    </row>
    <row r="5" spans="1:55" ht="45.75" customHeight="1" thickBot="1">
      <c r="A5" s="28"/>
      <c r="B5" s="226"/>
      <c r="C5" s="227"/>
      <c r="D5" s="227"/>
      <c r="E5" s="227"/>
      <c r="F5" s="227"/>
      <c r="G5" s="227"/>
      <c r="H5" s="227"/>
      <c r="I5" s="228"/>
    </row>
    <row r="6" spans="1:55" s="15" customFormat="1" ht="34.5" customHeight="1" thickBot="1">
      <c r="A6" s="29"/>
      <c r="B6" s="32" t="s">
        <v>38</v>
      </c>
      <c r="C6" s="33" t="s">
        <v>39</v>
      </c>
      <c r="D6" s="33" t="s">
        <v>40</v>
      </c>
      <c r="E6" s="33" t="s">
        <v>11</v>
      </c>
      <c r="F6" s="33" t="s">
        <v>41</v>
      </c>
      <c r="G6" s="33" t="s">
        <v>42</v>
      </c>
      <c r="H6" s="33" t="s">
        <v>13</v>
      </c>
      <c r="I6" s="34" t="s">
        <v>19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</row>
    <row r="7" spans="1:55" s="2" customFormat="1" ht="29.1" customHeight="1">
      <c r="A7" s="30"/>
      <c r="B7" s="234" t="s">
        <v>43</v>
      </c>
      <c r="C7" s="237" t="s">
        <v>44</v>
      </c>
      <c r="D7" s="24" t="s">
        <v>45</v>
      </c>
      <c r="E7" s="98" t="s">
        <v>46</v>
      </c>
      <c r="F7" s="90" t="s">
        <v>47</v>
      </c>
      <c r="G7" s="203" t="s">
        <v>48</v>
      </c>
      <c r="H7" s="242" t="s">
        <v>49</v>
      </c>
      <c r="I7" s="229" t="s">
        <v>50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</row>
    <row r="8" spans="1:55" s="2" customFormat="1" ht="32.1" customHeight="1">
      <c r="A8" s="30"/>
      <c r="B8" s="235"/>
      <c r="C8" s="233"/>
      <c r="D8" s="21" t="s">
        <v>51</v>
      </c>
      <c r="E8" s="231" t="s">
        <v>52</v>
      </c>
      <c r="F8" s="206" t="s">
        <v>53</v>
      </c>
      <c r="G8" s="204"/>
      <c r="H8" s="243"/>
      <c r="I8" s="23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</row>
    <row r="9" spans="1:55" s="2" customFormat="1" ht="21" customHeight="1">
      <c r="A9" s="30"/>
      <c r="B9" s="235"/>
      <c r="C9" s="233"/>
      <c r="D9" s="21" t="s">
        <v>54</v>
      </c>
      <c r="E9" s="236"/>
      <c r="F9" s="204"/>
      <c r="G9" s="204"/>
      <c r="H9" s="243"/>
      <c r="I9" s="2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</row>
    <row r="10" spans="1:55" s="2" customFormat="1" ht="30" customHeight="1">
      <c r="A10" s="30"/>
      <c r="B10" s="235"/>
      <c r="C10" s="233"/>
      <c r="D10" s="21" t="s">
        <v>55</v>
      </c>
      <c r="E10" s="236"/>
      <c r="F10" s="204"/>
      <c r="G10" s="204"/>
      <c r="H10" s="243"/>
      <c r="I10" s="23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</row>
    <row r="11" spans="1:55" s="2" customFormat="1" ht="74.25" customHeight="1">
      <c r="A11" s="30"/>
      <c r="B11" s="235"/>
      <c r="C11" s="233"/>
      <c r="D11" s="21" t="s">
        <v>56</v>
      </c>
      <c r="E11" s="232"/>
      <c r="F11" s="205"/>
      <c r="G11" s="204"/>
      <c r="H11" s="243"/>
      <c r="I11" s="2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 spans="1:55" s="2" customFormat="1" ht="30" customHeight="1">
      <c r="A12" s="30"/>
      <c r="B12" s="235"/>
      <c r="C12" s="233" t="s">
        <v>57</v>
      </c>
      <c r="D12" s="21" t="s">
        <v>58</v>
      </c>
      <c r="E12" s="212" t="s">
        <v>59</v>
      </c>
      <c r="F12" s="206" t="s">
        <v>60</v>
      </c>
      <c r="G12" s="204"/>
      <c r="H12" s="243"/>
      <c r="I12" s="23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s="2" customFormat="1" ht="44.1" customHeight="1">
      <c r="A13" s="30"/>
      <c r="B13" s="235"/>
      <c r="C13" s="233"/>
      <c r="D13" s="21" t="s">
        <v>61</v>
      </c>
      <c r="E13" s="212"/>
      <c r="F13" s="204"/>
      <c r="G13" s="204"/>
      <c r="H13" s="243"/>
      <c r="I13" s="2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s="2" customFormat="1" ht="28.15" customHeight="1">
      <c r="A14" s="30"/>
      <c r="B14" s="235"/>
      <c r="C14" s="233"/>
      <c r="D14" s="21" t="s">
        <v>62</v>
      </c>
      <c r="E14" s="212"/>
      <c r="F14" s="205"/>
      <c r="G14" s="204"/>
      <c r="H14" s="243"/>
      <c r="I14" s="23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2" customFormat="1" ht="24" customHeight="1">
      <c r="A15" s="30"/>
      <c r="B15" s="235"/>
      <c r="C15" s="233"/>
      <c r="D15" s="21" t="s">
        <v>63</v>
      </c>
      <c r="E15" s="212" t="s">
        <v>64</v>
      </c>
      <c r="F15" s="206" t="s">
        <v>60</v>
      </c>
      <c r="G15" s="204"/>
      <c r="H15" s="243"/>
      <c r="I15" s="23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s="2" customFormat="1" ht="28.15" customHeight="1">
      <c r="A16" s="30"/>
      <c r="B16" s="235"/>
      <c r="C16" s="233"/>
      <c r="D16" s="21" t="s">
        <v>65</v>
      </c>
      <c r="E16" s="212"/>
      <c r="F16" s="205"/>
      <c r="G16" s="204"/>
      <c r="H16" s="243"/>
      <c r="I16" s="23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s="2" customFormat="1" ht="39" customHeight="1">
      <c r="A17" s="30"/>
      <c r="B17" s="235"/>
      <c r="C17" s="233" t="s">
        <v>66</v>
      </c>
      <c r="D17" s="21" t="s">
        <v>67</v>
      </c>
      <c r="E17" s="231" t="s">
        <v>68</v>
      </c>
      <c r="F17" s="206" t="s">
        <v>69</v>
      </c>
      <c r="G17" s="204"/>
      <c r="H17" s="243"/>
      <c r="I17" s="23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s="2" customFormat="1" ht="39" customHeight="1">
      <c r="A18" s="30"/>
      <c r="B18" s="235"/>
      <c r="C18" s="233"/>
      <c r="D18" s="21" t="s">
        <v>70</v>
      </c>
      <c r="E18" s="236"/>
      <c r="F18" s="204"/>
      <c r="G18" s="204"/>
      <c r="H18" s="243"/>
      <c r="I18" s="23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2" customFormat="1" ht="52.5" customHeight="1">
      <c r="A19" s="30"/>
      <c r="B19" s="235"/>
      <c r="C19" s="233"/>
      <c r="D19" s="21" t="s">
        <v>71</v>
      </c>
      <c r="E19" s="232"/>
      <c r="F19" s="205"/>
      <c r="G19" s="204"/>
      <c r="H19" s="243"/>
      <c r="I19" s="23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s="2" customFormat="1" ht="111.75" customHeight="1">
      <c r="A20" s="30"/>
      <c r="B20" s="235"/>
      <c r="C20" s="233"/>
      <c r="D20" s="21" t="s">
        <v>72</v>
      </c>
      <c r="E20" s="22" t="s">
        <v>73</v>
      </c>
      <c r="F20" s="91" t="s">
        <v>74</v>
      </c>
      <c r="G20" s="204"/>
      <c r="H20" s="243"/>
      <c r="I20" s="23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s="2" customFormat="1" ht="105.75" customHeight="1">
      <c r="A21" s="30"/>
      <c r="B21" s="235"/>
      <c r="C21" s="233"/>
      <c r="D21" s="21" t="s">
        <v>75</v>
      </c>
      <c r="E21" s="23" t="s">
        <v>76</v>
      </c>
      <c r="F21" s="91" t="s">
        <v>77</v>
      </c>
      <c r="G21" s="205"/>
      <c r="H21" s="243"/>
      <c r="I21" s="23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ht="66" customHeight="1">
      <c r="A22" s="28"/>
      <c r="B22" s="238" t="s">
        <v>78</v>
      </c>
      <c r="C22" s="241" t="s">
        <v>79</v>
      </c>
      <c r="D22" s="21" t="s">
        <v>80</v>
      </c>
      <c r="E22" s="22" t="s">
        <v>81</v>
      </c>
      <c r="F22" s="92" t="s">
        <v>82</v>
      </c>
      <c r="G22" s="206" t="s">
        <v>83</v>
      </c>
      <c r="H22" s="243"/>
      <c r="I22" s="213" t="s">
        <v>84</v>
      </c>
    </row>
    <row r="23" spans="1:55" ht="55.15" customHeight="1">
      <c r="A23" s="28"/>
      <c r="B23" s="238"/>
      <c r="C23" s="241"/>
      <c r="D23" s="21" t="s">
        <v>85</v>
      </c>
      <c r="E23" s="22" t="s">
        <v>86</v>
      </c>
      <c r="F23" s="92" t="s">
        <v>87</v>
      </c>
      <c r="G23" s="207"/>
      <c r="H23" s="243"/>
      <c r="I23" s="214"/>
    </row>
    <row r="24" spans="1:55" ht="102.6" customHeight="1">
      <c r="A24" s="28"/>
      <c r="B24" s="238"/>
      <c r="C24" s="241"/>
      <c r="D24" s="21" t="s">
        <v>88</v>
      </c>
      <c r="E24" s="22" t="s">
        <v>89</v>
      </c>
      <c r="F24" s="95" t="s">
        <v>90</v>
      </c>
      <c r="G24" s="207"/>
      <c r="H24" s="243"/>
      <c r="I24" s="214"/>
    </row>
    <row r="25" spans="1:55" ht="27.6" customHeight="1">
      <c r="A25" s="28"/>
      <c r="B25" s="238"/>
      <c r="C25" s="241"/>
      <c r="D25" s="218" t="s">
        <v>91</v>
      </c>
      <c r="E25" s="231" t="s">
        <v>92</v>
      </c>
      <c r="F25" s="206" t="s">
        <v>93</v>
      </c>
      <c r="G25" s="208"/>
      <c r="H25" s="243"/>
      <c r="I25" s="214"/>
    </row>
    <row r="26" spans="1:55" ht="93" customHeight="1">
      <c r="A26" s="28"/>
      <c r="B26" s="25" t="s">
        <v>94</v>
      </c>
      <c r="C26" s="241"/>
      <c r="D26" s="219"/>
      <c r="E26" s="232"/>
      <c r="F26" s="205"/>
      <c r="G26" s="206" t="s">
        <v>95</v>
      </c>
      <c r="H26" s="243"/>
      <c r="I26" s="215"/>
    </row>
    <row r="27" spans="1:55" ht="81.599999999999994" customHeight="1">
      <c r="A27" s="28"/>
      <c r="B27" s="216" t="s">
        <v>96</v>
      </c>
      <c r="C27" s="210" t="s">
        <v>97</v>
      </c>
      <c r="D27" s="21" t="s">
        <v>98</v>
      </c>
      <c r="E27" s="22" t="s">
        <v>99</v>
      </c>
      <c r="F27" s="95" t="s">
        <v>100</v>
      </c>
      <c r="G27" s="207"/>
      <c r="H27" s="243"/>
      <c r="I27" s="239" t="s">
        <v>101</v>
      </c>
    </row>
    <row r="28" spans="1:55" ht="49.35" customHeight="1" thickBot="1">
      <c r="A28" s="31"/>
      <c r="B28" s="217"/>
      <c r="C28" s="211"/>
      <c r="D28" s="26" t="s">
        <v>102</v>
      </c>
      <c r="E28" s="96" t="s">
        <v>103</v>
      </c>
      <c r="F28" s="97" t="s">
        <v>104</v>
      </c>
      <c r="G28" s="209"/>
      <c r="H28" s="244"/>
      <c r="I28" s="240"/>
    </row>
    <row r="29" spans="1:55" s="16" customFormat="1">
      <c r="F29" s="93"/>
    </row>
    <row r="30" spans="1:55" s="16" customFormat="1">
      <c r="F30" s="93"/>
    </row>
    <row r="31" spans="1:55" s="16" customFormat="1">
      <c r="F31" s="93"/>
    </row>
    <row r="32" spans="1:55" s="16" customFormat="1">
      <c r="F32" s="93"/>
    </row>
    <row r="33" spans="6:6" s="16" customFormat="1">
      <c r="F33" s="93"/>
    </row>
    <row r="34" spans="6:6" s="16" customFormat="1">
      <c r="F34" s="93"/>
    </row>
    <row r="35" spans="6:6" s="16" customFormat="1">
      <c r="F35" s="93"/>
    </row>
    <row r="36" spans="6:6" s="16" customFormat="1">
      <c r="F36" s="93"/>
    </row>
    <row r="37" spans="6:6" s="16" customFormat="1">
      <c r="F37" s="93"/>
    </row>
    <row r="38" spans="6:6" s="16" customFormat="1">
      <c r="F38" s="93"/>
    </row>
    <row r="39" spans="6:6" s="16" customFormat="1">
      <c r="F39" s="93"/>
    </row>
    <row r="40" spans="6:6" s="16" customFormat="1">
      <c r="F40" s="93"/>
    </row>
    <row r="41" spans="6:6" s="16" customFormat="1">
      <c r="F41" s="93"/>
    </row>
    <row r="42" spans="6:6" s="16" customFormat="1">
      <c r="F42" s="93"/>
    </row>
    <row r="43" spans="6:6" s="16" customFormat="1">
      <c r="F43" s="93"/>
    </row>
    <row r="44" spans="6:6" s="16" customFormat="1">
      <c r="F44" s="93"/>
    </row>
    <row r="45" spans="6:6" s="16" customFormat="1">
      <c r="F45" s="93"/>
    </row>
    <row r="46" spans="6:6" s="16" customFormat="1">
      <c r="F46" s="93"/>
    </row>
    <row r="47" spans="6:6" s="16" customFormat="1">
      <c r="F47" s="93"/>
    </row>
    <row r="48" spans="6:6" s="16" customFormat="1">
      <c r="F48" s="93"/>
    </row>
    <row r="49" spans="6:6" s="16" customFormat="1">
      <c r="F49" s="93"/>
    </row>
    <row r="50" spans="6:6" s="16" customFormat="1">
      <c r="F50" s="93"/>
    </row>
    <row r="51" spans="6:6" s="16" customFormat="1">
      <c r="F51" s="93"/>
    </row>
    <row r="52" spans="6:6" s="16" customFormat="1">
      <c r="F52" s="93"/>
    </row>
    <row r="53" spans="6:6" s="16" customFormat="1">
      <c r="F53" s="93"/>
    </row>
    <row r="54" spans="6:6" s="16" customFormat="1">
      <c r="F54" s="93"/>
    </row>
    <row r="55" spans="6:6" s="16" customFormat="1">
      <c r="F55" s="93"/>
    </row>
    <row r="56" spans="6:6" s="16" customFormat="1">
      <c r="F56" s="93"/>
    </row>
    <row r="57" spans="6:6" s="16" customFormat="1">
      <c r="F57" s="93"/>
    </row>
    <row r="58" spans="6:6" s="16" customFormat="1">
      <c r="F58" s="93"/>
    </row>
    <row r="59" spans="6:6" s="16" customFormat="1">
      <c r="F59" s="93"/>
    </row>
    <row r="60" spans="6:6" s="16" customFormat="1">
      <c r="F60" s="93"/>
    </row>
    <row r="61" spans="6:6" s="16" customFormat="1">
      <c r="F61" s="93"/>
    </row>
    <row r="62" spans="6:6" s="16" customFormat="1">
      <c r="F62" s="93"/>
    </row>
    <row r="63" spans="6:6" s="16" customFormat="1">
      <c r="F63" s="93"/>
    </row>
    <row r="64" spans="6:6" s="16" customFormat="1">
      <c r="F64" s="93"/>
    </row>
    <row r="65" spans="6:6" s="16" customFormat="1">
      <c r="F65" s="93"/>
    </row>
    <row r="66" spans="6:6" s="16" customFormat="1">
      <c r="F66" s="93"/>
    </row>
    <row r="67" spans="6:6" s="16" customFormat="1">
      <c r="F67" s="93"/>
    </row>
    <row r="68" spans="6:6" s="16" customFormat="1">
      <c r="F68" s="93"/>
    </row>
    <row r="69" spans="6:6" s="16" customFormat="1">
      <c r="F69" s="93"/>
    </row>
    <row r="70" spans="6:6" s="16" customFormat="1">
      <c r="F70" s="93"/>
    </row>
    <row r="71" spans="6:6" s="16" customFormat="1">
      <c r="F71" s="93"/>
    </row>
    <row r="72" spans="6:6" s="16" customFormat="1">
      <c r="F72" s="93"/>
    </row>
    <row r="73" spans="6:6" s="16" customFormat="1">
      <c r="F73" s="93"/>
    </row>
    <row r="74" spans="6:6" s="16" customFormat="1">
      <c r="F74" s="93"/>
    </row>
    <row r="75" spans="6:6" s="16" customFormat="1">
      <c r="F75" s="93"/>
    </row>
    <row r="76" spans="6:6" s="16" customFormat="1">
      <c r="F76" s="93"/>
    </row>
    <row r="77" spans="6:6" s="16" customFormat="1">
      <c r="F77" s="93"/>
    </row>
    <row r="78" spans="6:6" s="16" customFormat="1">
      <c r="F78" s="93"/>
    </row>
    <row r="79" spans="6:6" s="16" customFormat="1">
      <c r="F79" s="93"/>
    </row>
    <row r="80" spans="6:6" s="16" customFormat="1">
      <c r="F80" s="93"/>
    </row>
    <row r="81" spans="6:6" s="16" customFormat="1">
      <c r="F81" s="93"/>
    </row>
    <row r="82" spans="6:6" s="16" customFormat="1">
      <c r="F82" s="93"/>
    </row>
    <row r="83" spans="6:6" s="16" customFormat="1">
      <c r="F83" s="93"/>
    </row>
    <row r="84" spans="6:6" s="16" customFormat="1">
      <c r="F84" s="93"/>
    </row>
    <row r="85" spans="6:6" s="16" customFormat="1">
      <c r="F85" s="93"/>
    </row>
    <row r="86" spans="6:6" s="16" customFormat="1">
      <c r="F86" s="93"/>
    </row>
    <row r="87" spans="6:6" s="16" customFormat="1">
      <c r="F87" s="93"/>
    </row>
    <row r="88" spans="6:6" s="16" customFormat="1">
      <c r="F88" s="93"/>
    </row>
    <row r="89" spans="6:6" s="16" customFormat="1">
      <c r="F89" s="93"/>
    </row>
    <row r="90" spans="6:6" s="16" customFormat="1">
      <c r="F90" s="93"/>
    </row>
    <row r="91" spans="6:6" s="16" customFormat="1">
      <c r="F91" s="93"/>
    </row>
    <row r="92" spans="6:6" s="16" customFormat="1">
      <c r="F92" s="93"/>
    </row>
    <row r="93" spans="6:6" s="16" customFormat="1">
      <c r="F93" s="93"/>
    </row>
    <row r="94" spans="6:6" s="16" customFormat="1">
      <c r="F94" s="93"/>
    </row>
    <row r="95" spans="6:6" s="16" customFormat="1">
      <c r="F95" s="93"/>
    </row>
    <row r="96" spans="6:6" s="16" customFormat="1">
      <c r="F96" s="93"/>
    </row>
    <row r="97" spans="6:6" s="16" customFormat="1">
      <c r="F97" s="93"/>
    </row>
    <row r="98" spans="6:6" s="16" customFormat="1">
      <c r="F98" s="93"/>
    </row>
    <row r="99" spans="6:6" s="16" customFormat="1">
      <c r="F99" s="93"/>
    </row>
    <row r="100" spans="6:6" s="16" customFormat="1">
      <c r="F100" s="93"/>
    </row>
    <row r="101" spans="6:6" s="16" customFormat="1">
      <c r="F101" s="93"/>
    </row>
    <row r="102" spans="6:6" s="16" customFormat="1">
      <c r="F102" s="93"/>
    </row>
    <row r="103" spans="6:6" s="16" customFormat="1">
      <c r="F103" s="93"/>
    </row>
    <row r="104" spans="6:6" s="16" customFormat="1">
      <c r="F104" s="93"/>
    </row>
    <row r="105" spans="6:6" s="16" customFormat="1">
      <c r="F105" s="93"/>
    </row>
    <row r="106" spans="6:6" s="16" customFormat="1">
      <c r="F106" s="93"/>
    </row>
    <row r="107" spans="6:6" s="16" customFormat="1">
      <c r="F107" s="93"/>
    </row>
    <row r="108" spans="6:6" s="16" customFormat="1">
      <c r="F108" s="93"/>
    </row>
    <row r="109" spans="6:6" s="16" customFormat="1">
      <c r="F109" s="93"/>
    </row>
    <row r="110" spans="6:6" s="16" customFormat="1">
      <c r="F110" s="93"/>
    </row>
    <row r="111" spans="6:6" s="16" customFormat="1">
      <c r="F111" s="93"/>
    </row>
    <row r="112" spans="6:6" s="16" customFormat="1">
      <c r="F112" s="93"/>
    </row>
    <row r="113" spans="6:6" s="16" customFormat="1">
      <c r="F113" s="93"/>
    </row>
    <row r="114" spans="6:6" s="16" customFormat="1">
      <c r="F114" s="93"/>
    </row>
    <row r="115" spans="6:6" s="16" customFormat="1">
      <c r="F115" s="93"/>
    </row>
    <row r="116" spans="6:6" s="16" customFormat="1">
      <c r="F116" s="93"/>
    </row>
    <row r="117" spans="6:6" s="16" customFormat="1">
      <c r="F117" s="93"/>
    </row>
    <row r="118" spans="6:6" s="16" customFormat="1">
      <c r="F118" s="93"/>
    </row>
    <row r="119" spans="6:6" s="16" customFormat="1">
      <c r="F119" s="93"/>
    </row>
    <row r="120" spans="6:6" s="16" customFormat="1">
      <c r="F120" s="93"/>
    </row>
    <row r="121" spans="6:6" s="16" customFormat="1">
      <c r="F121" s="93"/>
    </row>
    <row r="122" spans="6:6" s="16" customFormat="1">
      <c r="F122" s="93"/>
    </row>
    <row r="123" spans="6:6" s="16" customFormat="1">
      <c r="F123" s="93"/>
    </row>
    <row r="124" spans="6:6" s="16" customFormat="1">
      <c r="F124" s="93"/>
    </row>
    <row r="125" spans="6:6" s="16" customFormat="1">
      <c r="F125" s="93"/>
    </row>
    <row r="126" spans="6:6" s="16" customFormat="1">
      <c r="F126" s="93"/>
    </row>
    <row r="127" spans="6:6" s="16" customFormat="1">
      <c r="F127" s="93"/>
    </row>
    <row r="128" spans="6:6" s="16" customFormat="1">
      <c r="F128" s="93"/>
    </row>
    <row r="129" spans="6:6" s="16" customFormat="1">
      <c r="F129" s="93"/>
    </row>
    <row r="130" spans="6:6" s="16" customFormat="1">
      <c r="F130" s="93"/>
    </row>
    <row r="131" spans="6:6" s="16" customFormat="1">
      <c r="F131" s="93"/>
    </row>
    <row r="132" spans="6:6" s="16" customFormat="1">
      <c r="F132" s="93"/>
    </row>
    <row r="133" spans="6:6" s="16" customFormat="1">
      <c r="F133" s="93"/>
    </row>
    <row r="134" spans="6:6" s="16" customFormat="1">
      <c r="F134" s="93"/>
    </row>
    <row r="135" spans="6:6" s="16" customFormat="1">
      <c r="F135" s="93"/>
    </row>
    <row r="136" spans="6:6" s="16" customFormat="1">
      <c r="F136" s="93"/>
    </row>
    <row r="137" spans="6:6" s="16" customFormat="1">
      <c r="F137" s="93"/>
    </row>
    <row r="138" spans="6:6" s="16" customFormat="1">
      <c r="F138" s="93"/>
    </row>
    <row r="139" spans="6:6" s="16" customFormat="1">
      <c r="F139" s="93"/>
    </row>
    <row r="140" spans="6:6" s="16" customFormat="1">
      <c r="F140" s="93"/>
    </row>
    <row r="141" spans="6:6" s="16" customFormat="1">
      <c r="F141" s="93"/>
    </row>
    <row r="142" spans="6:6" s="16" customFormat="1">
      <c r="F142" s="93"/>
    </row>
    <row r="143" spans="6:6" s="16" customFormat="1">
      <c r="F143" s="93"/>
    </row>
    <row r="144" spans="6:6" s="16" customFormat="1">
      <c r="F144" s="93"/>
    </row>
    <row r="145" spans="6:6" s="16" customFormat="1">
      <c r="F145" s="93"/>
    </row>
    <row r="146" spans="6:6" s="16" customFormat="1">
      <c r="F146" s="93"/>
    </row>
    <row r="147" spans="6:6" s="16" customFormat="1">
      <c r="F147" s="93"/>
    </row>
    <row r="148" spans="6:6" s="16" customFormat="1">
      <c r="F148" s="93"/>
    </row>
    <row r="149" spans="6:6" s="16" customFormat="1">
      <c r="F149" s="93"/>
    </row>
    <row r="150" spans="6:6" s="16" customFormat="1">
      <c r="F150" s="93"/>
    </row>
    <row r="151" spans="6:6" s="16" customFormat="1">
      <c r="F151" s="93"/>
    </row>
    <row r="152" spans="6:6" s="16" customFormat="1">
      <c r="F152" s="93"/>
    </row>
    <row r="153" spans="6:6" s="16" customFormat="1">
      <c r="F153" s="93"/>
    </row>
    <row r="154" spans="6:6" s="16" customFormat="1">
      <c r="F154" s="93"/>
    </row>
    <row r="155" spans="6:6" s="16" customFormat="1">
      <c r="F155" s="93"/>
    </row>
    <row r="156" spans="6:6" s="16" customFormat="1">
      <c r="F156" s="93"/>
    </row>
    <row r="157" spans="6:6" s="16" customFormat="1">
      <c r="F157" s="93"/>
    </row>
    <row r="158" spans="6:6" s="16" customFormat="1">
      <c r="F158" s="93"/>
    </row>
    <row r="159" spans="6:6" s="16" customFormat="1">
      <c r="F159" s="93"/>
    </row>
    <row r="160" spans="6:6" s="16" customFormat="1">
      <c r="F160" s="93"/>
    </row>
    <row r="161" spans="6:6" s="16" customFormat="1">
      <c r="F161" s="93"/>
    </row>
    <row r="162" spans="6:6" s="16" customFormat="1">
      <c r="F162" s="93"/>
    </row>
    <row r="163" spans="6:6" s="16" customFormat="1">
      <c r="F163" s="93"/>
    </row>
    <row r="164" spans="6:6" s="16" customFormat="1">
      <c r="F164" s="93"/>
    </row>
    <row r="165" spans="6:6" s="16" customFormat="1">
      <c r="F165" s="93"/>
    </row>
    <row r="166" spans="6:6" s="16" customFormat="1">
      <c r="F166" s="93"/>
    </row>
    <row r="167" spans="6:6" s="16" customFormat="1">
      <c r="F167" s="93"/>
    </row>
    <row r="168" spans="6:6" s="16" customFormat="1">
      <c r="F168" s="93"/>
    </row>
    <row r="169" spans="6:6" s="16" customFormat="1">
      <c r="F169" s="93"/>
    </row>
    <row r="170" spans="6:6" s="16" customFormat="1">
      <c r="F170" s="93"/>
    </row>
    <row r="171" spans="6:6" s="16" customFormat="1">
      <c r="F171" s="93"/>
    </row>
    <row r="172" spans="6:6" s="16" customFormat="1">
      <c r="F172" s="93"/>
    </row>
    <row r="173" spans="6:6" s="16" customFormat="1">
      <c r="F173" s="93"/>
    </row>
    <row r="174" spans="6:6" s="16" customFormat="1">
      <c r="F174" s="93"/>
    </row>
    <row r="175" spans="6:6" s="16" customFormat="1">
      <c r="F175" s="93"/>
    </row>
    <row r="176" spans="6:6" s="16" customFormat="1">
      <c r="F176" s="93"/>
    </row>
    <row r="177" spans="6:6" s="16" customFormat="1">
      <c r="F177" s="93"/>
    </row>
    <row r="178" spans="6:6" s="16" customFormat="1">
      <c r="F178" s="93"/>
    </row>
    <row r="179" spans="6:6" s="16" customFormat="1">
      <c r="F179" s="93"/>
    </row>
    <row r="180" spans="6:6" s="16" customFormat="1">
      <c r="F180" s="93"/>
    </row>
    <row r="181" spans="6:6" s="16" customFormat="1">
      <c r="F181" s="93"/>
    </row>
    <row r="182" spans="6:6" s="16" customFormat="1">
      <c r="F182" s="93"/>
    </row>
    <row r="183" spans="6:6" s="16" customFormat="1">
      <c r="F183" s="93"/>
    </row>
    <row r="184" spans="6:6" s="16" customFormat="1">
      <c r="F184" s="93"/>
    </row>
    <row r="185" spans="6:6" s="16" customFormat="1">
      <c r="F185" s="93"/>
    </row>
    <row r="186" spans="6:6" s="16" customFormat="1">
      <c r="F186" s="93"/>
    </row>
    <row r="187" spans="6:6" s="16" customFormat="1">
      <c r="F187" s="93"/>
    </row>
    <row r="188" spans="6:6" s="16" customFormat="1">
      <c r="F188" s="93"/>
    </row>
    <row r="189" spans="6:6" s="16" customFormat="1">
      <c r="F189" s="93"/>
    </row>
    <row r="190" spans="6:6" s="16" customFormat="1">
      <c r="F190" s="93"/>
    </row>
    <row r="191" spans="6:6" s="16" customFormat="1">
      <c r="F191" s="93"/>
    </row>
    <row r="192" spans="6:6" s="16" customFormat="1">
      <c r="F192" s="93"/>
    </row>
    <row r="193" spans="6:6" s="16" customFormat="1">
      <c r="F193" s="93"/>
    </row>
    <row r="194" spans="6:6" s="16" customFormat="1">
      <c r="F194" s="93"/>
    </row>
    <row r="195" spans="6:6" s="16" customFormat="1">
      <c r="F195" s="93"/>
    </row>
    <row r="196" spans="6:6" s="16" customFormat="1">
      <c r="F196" s="93"/>
    </row>
    <row r="197" spans="6:6" s="16" customFormat="1">
      <c r="F197" s="93"/>
    </row>
    <row r="198" spans="6:6" s="16" customFormat="1">
      <c r="F198" s="93"/>
    </row>
    <row r="199" spans="6:6" s="16" customFormat="1">
      <c r="F199" s="93"/>
    </row>
    <row r="200" spans="6:6" s="16" customFormat="1">
      <c r="F200" s="93"/>
    </row>
    <row r="201" spans="6:6" s="16" customFormat="1">
      <c r="F201" s="93"/>
    </row>
    <row r="202" spans="6:6" s="16" customFormat="1">
      <c r="F202" s="93"/>
    </row>
    <row r="203" spans="6:6" s="16" customFormat="1">
      <c r="F203" s="93"/>
    </row>
    <row r="204" spans="6:6" s="16" customFormat="1">
      <c r="F204" s="93"/>
    </row>
    <row r="205" spans="6:6" s="16" customFormat="1">
      <c r="F205" s="93"/>
    </row>
    <row r="206" spans="6:6" s="16" customFormat="1">
      <c r="F206" s="93"/>
    </row>
    <row r="207" spans="6:6" s="16" customFormat="1">
      <c r="F207" s="93"/>
    </row>
    <row r="208" spans="6:6" s="16" customFormat="1">
      <c r="F208" s="93"/>
    </row>
    <row r="209" spans="6:6" s="16" customFormat="1">
      <c r="F209" s="93"/>
    </row>
    <row r="210" spans="6:6" s="16" customFormat="1">
      <c r="F210" s="93"/>
    </row>
    <row r="211" spans="6:6" s="16" customFormat="1">
      <c r="F211" s="93"/>
    </row>
    <row r="212" spans="6:6" s="16" customFormat="1">
      <c r="F212" s="93"/>
    </row>
    <row r="213" spans="6:6" s="16" customFormat="1">
      <c r="F213" s="93"/>
    </row>
    <row r="214" spans="6:6" s="16" customFormat="1">
      <c r="F214" s="93"/>
    </row>
    <row r="215" spans="6:6" s="16" customFormat="1">
      <c r="F215" s="93"/>
    </row>
    <row r="216" spans="6:6" s="16" customFormat="1">
      <c r="F216" s="93"/>
    </row>
    <row r="217" spans="6:6" s="16" customFormat="1">
      <c r="F217" s="93"/>
    </row>
    <row r="218" spans="6:6" s="16" customFormat="1">
      <c r="F218" s="93"/>
    </row>
    <row r="219" spans="6:6" s="16" customFormat="1">
      <c r="F219" s="93"/>
    </row>
    <row r="220" spans="6:6" s="16" customFormat="1">
      <c r="F220" s="93"/>
    </row>
    <row r="221" spans="6:6" s="16" customFormat="1">
      <c r="F221" s="93"/>
    </row>
    <row r="222" spans="6:6" s="16" customFormat="1">
      <c r="F222" s="93"/>
    </row>
    <row r="223" spans="6:6" s="16" customFormat="1">
      <c r="F223" s="93"/>
    </row>
    <row r="224" spans="6:6" s="16" customFormat="1">
      <c r="F224" s="93"/>
    </row>
    <row r="225" spans="6:6" s="16" customFormat="1">
      <c r="F225" s="93"/>
    </row>
    <row r="226" spans="6:6" s="16" customFormat="1">
      <c r="F226" s="93"/>
    </row>
    <row r="227" spans="6:6" s="16" customFormat="1">
      <c r="F227" s="93"/>
    </row>
    <row r="228" spans="6:6" s="16" customFormat="1">
      <c r="F228" s="93"/>
    </row>
    <row r="229" spans="6:6" s="16" customFormat="1">
      <c r="F229" s="93"/>
    </row>
    <row r="230" spans="6:6" s="16" customFormat="1">
      <c r="F230" s="93"/>
    </row>
    <row r="231" spans="6:6" s="16" customFormat="1">
      <c r="F231" s="93"/>
    </row>
    <row r="232" spans="6:6" s="16" customFormat="1">
      <c r="F232" s="93"/>
    </row>
    <row r="233" spans="6:6" s="16" customFormat="1">
      <c r="F233" s="93"/>
    </row>
    <row r="234" spans="6:6" s="16" customFormat="1">
      <c r="F234" s="93"/>
    </row>
    <row r="235" spans="6:6" s="16" customFormat="1">
      <c r="F235" s="93"/>
    </row>
    <row r="236" spans="6:6" s="16" customFormat="1">
      <c r="F236" s="93"/>
    </row>
    <row r="237" spans="6:6" s="16" customFormat="1">
      <c r="F237" s="93"/>
    </row>
    <row r="238" spans="6:6" s="16" customFormat="1">
      <c r="F238" s="93"/>
    </row>
    <row r="239" spans="6:6" s="16" customFormat="1">
      <c r="F239" s="93"/>
    </row>
    <row r="240" spans="6:6" s="16" customFormat="1">
      <c r="F240" s="93"/>
    </row>
    <row r="241" spans="6:6" s="16" customFormat="1">
      <c r="F241" s="93"/>
    </row>
    <row r="242" spans="6:6" s="16" customFormat="1">
      <c r="F242" s="93"/>
    </row>
    <row r="243" spans="6:6" s="16" customFormat="1">
      <c r="F243" s="93"/>
    </row>
    <row r="244" spans="6:6" s="16" customFormat="1">
      <c r="F244" s="93"/>
    </row>
    <row r="245" spans="6:6" s="16" customFormat="1">
      <c r="F245" s="93"/>
    </row>
    <row r="246" spans="6:6" s="16" customFormat="1">
      <c r="F246" s="93"/>
    </row>
    <row r="247" spans="6:6" s="16" customFormat="1">
      <c r="F247" s="93"/>
    </row>
    <row r="248" spans="6:6" s="16" customFormat="1">
      <c r="F248" s="93"/>
    </row>
    <row r="249" spans="6:6" s="16" customFormat="1">
      <c r="F249" s="93"/>
    </row>
    <row r="250" spans="6:6" s="16" customFormat="1">
      <c r="F250" s="93"/>
    </row>
    <row r="251" spans="6:6" s="16" customFormat="1">
      <c r="F251" s="93"/>
    </row>
    <row r="252" spans="6:6" s="16" customFormat="1">
      <c r="F252" s="93"/>
    </row>
    <row r="253" spans="6:6" s="16" customFormat="1">
      <c r="F253" s="93"/>
    </row>
    <row r="254" spans="6:6" s="16" customFormat="1">
      <c r="F254" s="93"/>
    </row>
    <row r="255" spans="6:6" s="16" customFormat="1">
      <c r="F255" s="93"/>
    </row>
    <row r="256" spans="6:6" s="16" customFormat="1">
      <c r="F256" s="93"/>
    </row>
    <row r="257" spans="6:6" s="16" customFormat="1">
      <c r="F257" s="93"/>
    </row>
    <row r="258" spans="6:6" s="16" customFormat="1">
      <c r="F258" s="93"/>
    </row>
    <row r="259" spans="6:6" s="16" customFormat="1">
      <c r="F259" s="93"/>
    </row>
    <row r="260" spans="6:6" s="16" customFormat="1">
      <c r="F260" s="93"/>
    </row>
    <row r="261" spans="6:6" s="16" customFormat="1">
      <c r="F261" s="93"/>
    </row>
    <row r="262" spans="6:6" s="16" customFormat="1">
      <c r="F262" s="93"/>
    </row>
    <row r="263" spans="6:6" s="16" customFormat="1">
      <c r="F263" s="93"/>
    </row>
    <row r="264" spans="6:6" s="16" customFormat="1">
      <c r="F264" s="93"/>
    </row>
    <row r="265" spans="6:6" s="16" customFormat="1">
      <c r="F265" s="93"/>
    </row>
    <row r="266" spans="6:6" s="16" customFormat="1">
      <c r="F266" s="93"/>
    </row>
    <row r="267" spans="6:6" s="16" customFormat="1">
      <c r="F267" s="93"/>
    </row>
    <row r="268" spans="6:6" s="16" customFormat="1">
      <c r="F268" s="93"/>
    </row>
    <row r="269" spans="6:6" s="16" customFormat="1">
      <c r="F269" s="93"/>
    </row>
    <row r="270" spans="6:6" s="16" customFormat="1">
      <c r="F270" s="93"/>
    </row>
    <row r="271" spans="6:6" s="16" customFormat="1">
      <c r="F271" s="93"/>
    </row>
    <row r="272" spans="6:6" s="16" customFormat="1">
      <c r="F272" s="93"/>
    </row>
    <row r="273" spans="6:6" s="16" customFormat="1">
      <c r="F273" s="93"/>
    </row>
    <row r="274" spans="6:6" s="16" customFormat="1">
      <c r="F274" s="93"/>
    </row>
    <row r="275" spans="6:6" s="16" customFormat="1">
      <c r="F275" s="93"/>
    </row>
    <row r="276" spans="6:6" s="16" customFormat="1">
      <c r="F276" s="93"/>
    </row>
    <row r="277" spans="6:6" s="16" customFormat="1">
      <c r="F277" s="93"/>
    </row>
    <row r="278" spans="6:6" s="16" customFormat="1">
      <c r="F278" s="93"/>
    </row>
    <row r="279" spans="6:6" s="16" customFormat="1">
      <c r="F279" s="93"/>
    </row>
    <row r="280" spans="6:6" s="16" customFormat="1">
      <c r="F280" s="93"/>
    </row>
    <row r="281" spans="6:6" s="16" customFormat="1">
      <c r="F281" s="93"/>
    </row>
    <row r="282" spans="6:6" s="16" customFormat="1">
      <c r="F282" s="93"/>
    </row>
    <row r="283" spans="6:6" s="16" customFormat="1">
      <c r="F283" s="93"/>
    </row>
    <row r="284" spans="6:6" s="16" customFormat="1">
      <c r="F284" s="93"/>
    </row>
    <row r="285" spans="6:6" s="16" customFormat="1">
      <c r="F285" s="93"/>
    </row>
    <row r="286" spans="6:6" s="16" customFormat="1">
      <c r="F286" s="93"/>
    </row>
    <row r="287" spans="6:6" s="16" customFormat="1">
      <c r="F287" s="93"/>
    </row>
    <row r="288" spans="6:6" s="16" customFormat="1">
      <c r="F288" s="93"/>
    </row>
    <row r="289" spans="6:6" s="16" customFormat="1">
      <c r="F289" s="93"/>
    </row>
    <row r="290" spans="6:6" s="16" customFormat="1">
      <c r="F290" s="93"/>
    </row>
    <row r="291" spans="6:6" s="16" customFormat="1">
      <c r="F291" s="93"/>
    </row>
    <row r="292" spans="6:6" s="16" customFormat="1">
      <c r="F292" s="93"/>
    </row>
    <row r="293" spans="6:6" s="16" customFormat="1">
      <c r="F293" s="93"/>
    </row>
    <row r="294" spans="6:6" s="16" customFormat="1">
      <c r="F294" s="93"/>
    </row>
    <row r="295" spans="6:6" s="16" customFormat="1">
      <c r="F295" s="93"/>
    </row>
    <row r="296" spans="6:6" s="16" customFormat="1">
      <c r="F296" s="93"/>
    </row>
    <row r="297" spans="6:6" s="16" customFormat="1">
      <c r="F297" s="93"/>
    </row>
    <row r="298" spans="6:6" s="16" customFormat="1">
      <c r="F298" s="93"/>
    </row>
    <row r="299" spans="6:6" s="16" customFormat="1">
      <c r="F299" s="93"/>
    </row>
    <row r="300" spans="6:6" s="16" customFormat="1">
      <c r="F300" s="93"/>
    </row>
    <row r="301" spans="6:6" s="16" customFormat="1">
      <c r="F301" s="93"/>
    </row>
    <row r="302" spans="6:6" s="16" customFormat="1">
      <c r="F302" s="93"/>
    </row>
    <row r="303" spans="6:6" s="16" customFormat="1">
      <c r="F303" s="93"/>
    </row>
    <row r="304" spans="6:6" s="16" customFormat="1">
      <c r="F304" s="93"/>
    </row>
    <row r="305" spans="6:6" s="16" customFormat="1">
      <c r="F305" s="93"/>
    </row>
    <row r="306" spans="6:6" s="16" customFormat="1">
      <c r="F306" s="93"/>
    </row>
    <row r="307" spans="6:6" s="16" customFormat="1">
      <c r="F307" s="93"/>
    </row>
    <row r="308" spans="6:6" s="16" customFormat="1">
      <c r="F308" s="93"/>
    </row>
    <row r="309" spans="6:6" s="16" customFormat="1">
      <c r="F309" s="93"/>
    </row>
    <row r="310" spans="6:6" s="16" customFormat="1">
      <c r="F310" s="93"/>
    </row>
    <row r="311" spans="6:6" s="16" customFormat="1">
      <c r="F311" s="93"/>
    </row>
    <row r="312" spans="6:6" s="16" customFormat="1">
      <c r="F312" s="93"/>
    </row>
    <row r="313" spans="6:6" s="16" customFormat="1">
      <c r="F313" s="93"/>
    </row>
    <row r="314" spans="6:6" s="16" customFormat="1">
      <c r="F314" s="93"/>
    </row>
    <row r="315" spans="6:6" s="16" customFormat="1">
      <c r="F315" s="93"/>
    </row>
    <row r="316" spans="6:6" s="16" customFormat="1">
      <c r="F316" s="93"/>
    </row>
    <row r="317" spans="6:6" s="16" customFormat="1">
      <c r="F317" s="93"/>
    </row>
    <row r="318" spans="6:6" s="16" customFormat="1">
      <c r="F318" s="93"/>
    </row>
    <row r="319" spans="6:6" s="16" customFormat="1">
      <c r="F319" s="93"/>
    </row>
    <row r="320" spans="6:6" s="16" customFormat="1">
      <c r="F320" s="93"/>
    </row>
    <row r="321" spans="6:6" s="16" customFormat="1">
      <c r="F321" s="93"/>
    </row>
    <row r="322" spans="6:6" s="16" customFormat="1">
      <c r="F322" s="93"/>
    </row>
    <row r="323" spans="6:6" s="16" customFormat="1">
      <c r="F323" s="93"/>
    </row>
    <row r="324" spans="6:6" s="16" customFormat="1">
      <c r="F324" s="93"/>
    </row>
    <row r="325" spans="6:6" s="16" customFormat="1">
      <c r="F325" s="93"/>
    </row>
    <row r="326" spans="6:6" s="16" customFormat="1">
      <c r="F326" s="93"/>
    </row>
    <row r="327" spans="6:6" s="16" customFormat="1">
      <c r="F327" s="93"/>
    </row>
    <row r="328" spans="6:6" s="16" customFormat="1">
      <c r="F328" s="93"/>
    </row>
    <row r="329" spans="6:6" s="16" customFormat="1">
      <c r="F329" s="93"/>
    </row>
    <row r="330" spans="6:6" s="16" customFormat="1">
      <c r="F330" s="93"/>
    </row>
    <row r="331" spans="6:6" s="16" customFormat="1">
      <c r="F331" s="93"/>
    </row>
    <row r="332" spans="6:6" s="16" customFormat="1">
      <c r="F332" s="93"/>
    </row>
    <row r="333" spans="6:6" s="16" customFormat="1">
      <c r="F333" s="93"/>
    </row>
    <row r="334" spans="6:6" s="16" customFormat="1">
      <c r="F334" s="93"/>
    </row>
    <row r="335" spans="6:6" s="16" customFormat="1">
      <c r="F335" s="93"/>
    </row>
    <row r="336" spans="6:6" s="16" customFormat="1">
      <c r="F336" s="93"/>
    </row>
    <row r="337" spans="6:6" s="16" customFormat="1">
      <c r="F337" s="93"/>
    </row>
    <row r="338" spans="6:6" s="16" customFormat="1">
      <c r="F338" s="93"/>
    </row>
    <row r="339" spans="6:6" s="16" customFormat="1">
      <c r="F339" s="93"/>
    </row>
    <row r="340" spans="6:6" s="16" customFormat="1">
      <c r="F340" s="93"/>
    </row>
    <row r="341" spans="6:6" s="16" customFormat="1">
      <c r="F341" s="93"/>
    </row>
    <row r="342" spans="6:6" s="16" customFormat="1">
      <c r="F342" s="93"/>
    </row>
    <row r="343" spans="6:6" s="16" customFormat="1">
      <c r="F343" s="93"/>
    </row>
    <row r="344" spans="6:6" s="16" customFormat="1">
      <c r="F344" s="93"/>
    </row>
    <row r="345" spans="6:6" s="16" customFormat="1">
      <c r="F345" s="93"/>
    </row>
    <row r="346" spans="6:6" s="16" customFormat="1">
      <c r="F346" s="93"/>
    </row>
    <row r="347" spans="6:6" s="16" customFormat="1">
      <c r="F347" s="93"/>
    </row>
    <row r="348" spans="6:6" s="16" customFormat="1">
      <c r="F348" s="93"/>
    </row>
    <row r="349" spans="6:6" s="16" customFormat="1">
      <c r="F349" s="93"/>
    </row>
    <row r="350" spans="6:6" s="16" customFormat="1">
      <c r="F350" s="93"/>
    </row>
    <row r="351" spans="6:6" s="16" customFormat="1">
      <c r="F351" s="93"/>
    </row>
    <row r="352" spans="6:6" s="16" customFormat="1">
      <c r="F352" s="93"/>
    </row>
    <row r="353" spans="6:6" s="16" customFormat="1">
      <c r="F353" s="93"/>
    </row>
    <row r="354" spans="6:6" s="16" customFormat="1">
      <c r="F354" s="93"/>
    </row>
    <row r="355" spans="6:6" s="16" customFormat="1">
      <c r="F355" s="93"/>
    </row>
    <row r="356" spans="6:6" s="16" customFormat="1">
      <c r="F356" s="93"/>
    </row>
    <row r="357" spans="6:6" s="16" customFormat="1">
      <c r="F357" s="93"/>
    </row>
    <row r="358" spans="6:6" s="16" customFormat="1">
      <c r="F358" s="93"/>
    </row>
    <row r="359" spans="6:6" s="16" customFormat="1">
      <c r="F359" s="93"/>
    </row>
    <row r="360" spans="6:6" s="16" customFormat="1">
      <c r="F360" s="93"/>
    </row>
    <row r="361" spans="6:6" s="16" customFormat="1">
      <c r="F361" s="93"/>
    </row>
    <row r="362" spans="6:6" s="16" customFormat="1">
      <c r="F362" s="93"/>
    </row>
    <row r="363" spans="6:6" s="16" customFormat="1">
      <c r="F363" s="93"/>
    </row>
    <row r="364" spans="6:6" s="16" customFormat="1">
      <c r="F364" s="93"/>
    </row>
    <row r="365" spans="6:6" s="16" customFormat="1">
      <c r="F365" s="93"/>
    </row>
    <row r="366" spans="6:6" s="16" customFormat="1">
      <c r="F366" s="93"/>
    </row>
    <row r="367" spans="6:6" s="16" customFormat="1">
      <c r="F367" s="93"/>
    </row>
    <row r="368" spans="6:6" s="16" customFormat="1">
      <c r="F368" s="93"/>
    </row>
    <row r="369" spans="6:6" s="16" customFormat="1">
      <c r="F369" s="93"/>
    </row>
    <row r="370" spans="6:6" s="16" customFormat="1">
      <c r="F370" s="93"/>
    </row>
    <row r="371" spans="6:6" s="16" customFormat="1">
      <c r="F371" s="93"/>
    </row>
    <row r="372" spans="6:6" s="16" customFormat="1">
      <c r="F372" s="93"/>
    </row>
    <row r="373" spans="6:6" s="16" customFormat="1">
      <c r="F373" s="93"/>
    </row>
    <row r="374" spans="6:6" s="16" customFormat="1">
      <c r="F374" s="93"/>
    </row>
    <row r="375" spans="6:6" s="16" customFormat="1">
      <c r="F375" s="93"/>
    </row>
    <row r="376" spans="6:6" s="16" customFormat="1">
      <c r="F376" s="93"/>
    </row>
    <row r="377" spans="6:6" s="16" customFormat="1">
      <c r="F377" s="93"/>
    </row>
    <row r="378" spans="6:6" s="16" customFormat="1">
      <c r="F378" s="93"/>
    </row>
    <row r="379" spans="6:6" s="16" customFormat="1">
      <c r="F379" s="93"/>
    </row>
    <row r="380" spans="6:6" s="16" customFormat="1">
      <c r="F380" s="93"/>
    </row>
    <row r="381" spans="6:6" s="16" customFormat="1">
      <c r="F381" s="93"/>
    </row>
    <row r="382" spans="6:6" s="16" customFormat="1">
      <c r="F382" s="93"/>
    </row>
    <row r="383" spans="6:6" s="16" customFormat="1">
      <c r="F383" s="93"/>
    </row>
    <row r="384" spans="6:6" s="16" customFormat="1">
      <c r="F384" s="93"/>
    </row>
    <row r="385" spans="6:6" s="16" customFormat="1">
      <c r="F385" s="93"/>
    </row>
    <row r="386" spans="6:6" s="16" customFormat="1">
      <c r="F386" s="93"/>
    </row>
    <row r="387" spans="6:6" s="16" customFormat="1">
      <c r="F387" s="93"/>
    </row>
    <row r="388" spans="6:6" s="16" customFormat="1">
      <c r="F388" s="93"/>
    </row>
    <row r="389" spans="6:6" s="16" customFormat="1">
      <c r="F389" s="93"/>
    </row>
    <row r="390" spans="6:6" s="16" customFormat="1">
      <c r="F390" s="93"/>
    </row>
    <row r="391" spans="6:6" s="16" customFormat="1">
      <c r="F391" s="93"/>
    </row>
    <row r="392" spans="6:6" s="16" customFormat="1">
      <c r="F392" s="93"/>
    </row>
    <row r="393" spans="6:6" s="16" customFormat="1">
      <c r="F393" s="93"/>
    </row>
    <row r="394" spans="6:6" s="16" customFormat="1">
      <c r="F394" s="93"/>
    </row>
    <row r="395" spans="6:6" s="16" customFormat="1">
      <c r="F395" s="93"/>
    </row>
    <row r="396" spans="6:6" s="16" customFormat="1">
      <c r="F396" s="93"/>
    </row>
    <row r="397" spans="6:6" s="16" customFormat="1">
      <c r="F397" s="93"/>
    </row>
    <row r="398" spans="6:6" s="16" customFormat="1">
      <c r="F398" s="93"/>
    </row>
    <row r="399" spans="6:6" s="16" customFormat="1">
      <c r="F399" s="93"/>
    </row>
    <row r="400" spans="6:6" s="16" customFormat="1">
      <c r="F400" s="93"/>
    </row>
    <row r="401" spans="6:6" s="16" customFormat="1">
      <c r="F401" s="93"/>
    </row>
    <row r="402" spans="6:6" s="16" customFormat="1">
      <c r="F402" s="93"/>
    </row>
    <row r="403" spans="6:6" s="16" customFormat="1">
      <c r="F403" s="93"/>
    </row>
    <row r="404" spans="6:6" s="16" customFormat="1">
      <c r="F404" s="93"/>
    </row>
    <row r="405" spans="6:6" s="16" customFormat="1">
      <c r="F405" s="93"/>
    </row>
    <row r="406" spans="6:6" s="16" customFormat="1">
      <c r="F406" s="93"/>
    </row>
    <row r="407" spans="6:6" s="16" customFormat="1">
      <c r="F407" s="93"/>
    </row>
    <row r="408" spans="6:6" s="16" customFormat="1">
      <c r="F408" s="93"/>
    </row>
    <row r="409" spans="6:6" s="16" customFormat="1">
      <c r="F409" s="93"/>
    </row>
    <row r="410" spans="6:6" s="16" customFormat="1">
      <c r="F410" s="93"/>
    </row>
    <row r="411" spans="6:6" s="16" customFormat="1">
      <c r="F411" s="93"/>
    </row>
    <row r="412" spans="6:6" s="16" customFormat="1">
      <c r="F412" s="93"/>
    </row>
    <row r="413" spans="6:6" s="16" customFormat="1">
      <c r="F413" s="93"/>
    </row>
    <row r="414" spans="6:6" s="16" customFormat="1">
      <c r="F414" s="93"/>
    </row>
    <row r="415" spans="6:6" s="16" customFormat="1">
      <c r="F415" s="93"/>
    </row>
    <row r="416" spans="6:6" s="16" customFormat="1">
      <c r="F416" s="93"/>
    </row>
    <row r="417" spans="6:6" s="16" customFormat="1">
      <c r="F417" s="93"/>
    </row>
    <row r="418" spans="6:6" s="16" customFormat="1">
      <c r="F418" s="93"/>
    </row>
    <row r="419" spans="6:6" s="16" customFormat="1">
      <c r="F419" s="93"/>
    </row>
    <row r="420" spans="6:6" s="16" customFormat="1">
      <c r="F420" s="93"/>
    </row>
    <row r="421" spans="6:6" s="16" customFormat="1">
      <c r="F421" s="93"/>
    </row>
    <row r="422" spans="6:6" s="16" customFormat="1">
      <c r="F422" s="93"/>
    </row>
    <row r="423" spans="6:6" s="16" customFormat="1">
      <c r="F423" s="93"/>
    </row>
    <row r="424" spans="6:6" s="16" customFormat="1">
      <c r="F424" s="93"/>
    </row>
    <row r="425" spans="6:6" s="16" customFormat="1">
      <c r="F425" s="93"/>
    </row>
    <row r="426" spans="6:6" s="16" customFormat="1">
      <c r="F426" s="93"/>
    </row>
    <row r="427" spans="6:6" s="16" customFormat="1">
      <c r="F427" s="93"/>
    </row>
    <row r="428" spans="6:6" s="16" customFormat="1">
      <c r="F428" s="93"/>
    </row>
    <row r="429" spans="6:6" s="16" customFormat="1">
      <c r="F429" s="93"/>
    </row>
    <row r="430" spans="6:6" s="16" customFormat="1">
      <c r="F430" s="93"/>
    </row>
    <row r="431" spans="6:6" s="16" customFormat="1">
      <c r="F431" s="93"/>
    </row>
    <row r="432" spans="6:6" s="16" customFormat="1">
      <c r="F432" s="93"/>
    </row>
    <row r="433" spans="6:6" s="16" customFormat="1">
      <c r="F433" s="93"/>
    </row>
    <row r="434" spans="6:6" s="16" customFormat="1">
      <c r="F434" s="93"/>
    </row>
    <row r="435" spans="6:6" s="16" customFormat="1">
      <c r="F435" s="93"/>
    </row>
    <row r="436" spans="6:6" s="16" customFormat="1">
      <c r="F436" s="93"/>
    </row>
    <row r="437" spans="6:6" s="16" customFormat="1">
      <c r="F437" s="93"/>
    </row>
    <row r="438" spans="6:6" s="16" customFormat="1">
      <c r="F438" s="93"/>
    </row>
    <row r="439" spans="6:6" s="16" customFormat="1">
      <c r="F439" s="93"/>
    </row>
    <row r="440" spans="6:6" s="16" customFormat="1">
      <c r="F440" s="93"/>
    </row>
    <row r="441" spans="6:6" s="16" customFormat="1">
      <c r="F441" s="93"/>
    </row>
    <row r="442" spans="6:6" s="16" customFormat="1">
      <c r="F442" s="93"/>
    </row>
    <row r="443" spans="6:6" s="16" customFormat="1">
      <c r="F443" s="93"/>
    </row>
    <row r="444" spans="6:6" s="16" customFormat="1">
      <c r="F444" s="93"/>
    </row>
    <row r="445" spans="6:6" s="16" customFormat="1">
      <c r="F445" s="93"/>
    </row>
    <row r="446" spans="6:6" s="16" customFormat="1">
      <c r="F446" s="93"/>
    </row>
    <row r="447" spans="6:6" s="16" customFormat="1">
      <c r="F447" s="93"/>
    </row>
    <row r="448" spans="6:6" s="16" customFormat="1">
      <c r="F448" s="93"/>
    </row>
    <row r="449" spans="6:6" s="16" customFormat="1">
      <c r="F449" s="93"/>
    </row>
    <row r="450" spans="6:6" s="16" customFormat="1">
      <c r="F450" s="93"/>
    </row>
    <row r="451" spans="6:6" s="16" customFormat="1">
      <c r="F451" s="93"/>
    </row>
    <row r="452" spans="6:6" s="16" customFormat="1">
      <c r="F452" s="93"/>
    </row>
    <row r="453" spans="6:6" s="16" customFormat="1">
      <c r="F453" s="93"/>
    </row>
    <row r="454" spans="6:6" s="16" customFormat="1">
      <c r="F454" s="93"/>
    </row>
    <row r="455" spans="6:6" s="16" customFormat="1">
      <c r="F455" s="93"/>
    </row>
    <row r="456" spans="6:6" s="16" customFormat="1">
      <c r="F456" s="93"/>
    </row>
    <row r="457" spans="6:6" s="16" customFormat="1">
      <c r="F457" s="93"/>
    </row>
    <row r="458" spans="6:6" s="16" customFormat="1">
      <c r="F458" s="93"/>
    </row>
    <row r="459" spans="6:6" s="16" customFormat="1">
      <c r="F459" s="93"/>
    </row>
    <row r="460" spans="6:6" s="16" customFormat="1">
      <c r="F460" s="93"/>
    </row>
    <row r="461" spans="6:6" s="16" customFormat="1">
      <c r="F461" s="93"/>
    </row>
    <row r="462" spans="6:6" s="16" customFormat="1">
      <c r="F462" s="93"/>
    </row>
    <row r="463" spans="6:6" s="16" customFormat="1">
      <c r="F463" s="93"/>
    </row>
    <row r="464" spans="6:6" s="16" customFormat="1">
      <c r="F464" s="93"/>
    </row>
    <row r="465" spans="6:6" s="16" customFormat="1">
      <c r="F465" s="93"/>
    </row>
    <row r="466" spans="6:6" s="16" customFormat="1">
      <c r="F466" s="93"/>
    </row>
    <row r="467" spans="6:6" s="16" customFormat="1">
      <c r="F467" s="93"/>
    </row>
    <row r="468" spans="6:6" s="16" customFormat="1">
      <c r="F468" s="93"/>
    </row>
    <row r="469" spans="6:6" s="16" customFormat="1">
      <c r="F469" s="93"/>
    </row>
    <row r="470" spans="6:6" s="16" customFormat="1">
      <c r="F470" s="93"/>
    </row>
    <row r="471" spans="6:6" s="16" customFormat="1">
      <c r="F471" s="93"/>
    </row>
    <row r="472" spans="6:6" s="16" customFormat="1">
      <c r="F472" s="93"/>
    </row>
    <row r="473" spans="6:6" s="16" customFormat="1">
      <c r="F473" s="93"/>
    </row>
    <row r="474" spans="6:6" s="16" customFormat="1">
      <c r="F474" s="93"/>
    </row>
    <row r="475" spans="6:6" s="16" customFormat="1">
      <c r="F475" s="93"/>
    </row>
    <row r="476" spans="6:6" s="16" customFormat="1">
      <c r="F476" s="93"/>
    </row>
    <row r="477" spans="6:6" s="16" customFormat="1">
      <c r="F477" s="93"/>
    </row>
  </sheetData>
  <mergeCells count="27">
    <mergeCell ref="I22:I26"/>
    <mergeCell ref="B27:B28"/>
    <mergeCell ref="D25:D26"/>
    <mergeCell ref="B1:I5"/>
    <mergeCell ref="I7:I21"/>
    <mergeCell ref="E25:E26"/>
    <mergeCell ref="C17:C21"/>
    <mergeCell ref="B7:B21"/>
    <mergeCell ref="E8:E11"/>
    <mergeCell ref="E17:E19"/>
    <mergeCell ref="C12:C16"/>
    <mergeCell ref="C7:C11"/>
    <mergeCell ref="B22:B25"/>
    <mergeCell ref="I27:I28"/>
    <mergeCell ref="C22:C26"/>
    <mergeCell ref="H7:H28"/>
    <mergeCell ref="G7:G21"/>
    <mergeCell ref="G22:G25"/>
    <mergeCell ref="G26:G28"/>
    <mergeCell ref="C27:C28"/>
    <mergeCell ref="E12:E14"/>
    <mergeCell ref="E15:E16"/>
    <mergeCell ref="F8:F11"/>
    <mergeCell ref="F12:F14"/>
    <mergeCell ref="F15:F16"/>
    <mergeCell ref="F17:F19"/>
    <mergeCell ref="F25:F26"/>
  </mergeCells>
  <phoneticPr fontId="9" type="noConversion"/>
  <hyperlinks>
    <hyperlink ref="I7:I21" location="'$Preoperativa'!A1" display="$Preoperativa'!A1" xr:uid="{00000000-0004-0000-0200-000000000000}"/>
    <hyperlink ref="J1" location="Léame!A1" display="Regresar instructivo" xr:uid="{00000000-0004-0000-0200-000001000000}"/>
    <hyperlink ref="H7:H28" location="Responsables!A1" display="Responsables!A1" xr:uid="{00000000-0004-0000-0200-000002000000}"/>
    <hyperlink ref="I27:I28" location="'$S&amp;E'!A1" display="'$S&amp;E'!A1" xr:uid="{00000000-0004-0000-0200-000005000000}"/>
    <hyperlink ref="I22:I25" location="'$Operativo'!A1" display="'$Operativo'!A1" xr:uid="{00000000-0004-0000-0200-000003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46D9-B4A6-481F-A646-39CC594C9590}">
  <sheetPr>
    <tabColor theme="9" tint="0.59999389629810485"/>
  </sheetPr>
  <dimension ref="A1:J34"/>
  <sheetViews>
    <sheetView topLeftCell="A9" workbookViewId="0">
      <selection activeCell="N25" sqref="N25"/>
    </sheetView>
  </sheetViews>
  <sheetFormatPr defaultColWidth="11.42578125" defaultRowHeight="15"/>
  <cols>
    <col min="10" max="10" width="13.5703125" customWidth="1"/>
  </cols>
  <sheetData>
    <row r="1" spans="1:10" ht="15.75" thickBot="1"/>
    <row r="2" spans="1:10" ht="15.75" thickBot="1">
      <c r="A2" s="245" t="s">
        <v>105</v>
      </c>
      <c r="B2" s="246"/>
      <c r="C2" s="246"/>
      <c r="D2" s="246"/>
      <c r="E2" s="246"/>
      <c r="F2" s="246"/>
      <c r="G2" s="246"/>
      <c r="H2" s="246"/>
      <c r="I2" s="246"/>
      <c r="J2" s="247"/>
    </row>
    <row r="3" spans="1:10">
      <c r="A3" s="99"/>
      <c r="J3" s="100"/>
    </row>
    <row r="4" spans="1:10">
      <c r="A4" s="99"/>
      <c r="J4" s="100"/>
    </row>
    <row r="5" spans="1:10">
      <c r="A5" s="99"/>
      <c r="J5" s="100"/>
    </row>
    <row r="6" spans="1:10">
      <c r="A6" s="99"/>
      <c r="J6" s="100"/>
    </row>
    <row r="7" spans="1:10">
      <c r="A7" s="99"/>
      <c r="J7" s="100"/>
    </row>
    <row r="8" spans="1:10">
      <c r="A8" s="99"/>
      <c r="J8" s="100"/>
    </row>
    <row r="9" spans="1:10">
      <c r="A9" s="99"/>
      <c r="J9" s="100"/>
    </row>
    <row r="10" spans="1:10">
      <c r="A10" s="99"/>
      <c r="J10" s="100"/>
    </row>
    <row r="11" spans="1:10">
      <c r="A11" s="99"/>
      <c r="J11" s="100"/>
    </row>
    <row r="12" spans="1:10">
      <c r="A12" s="99"/>
      <c r="J12" s="100"/>
    </row>
    <row r="13" spans="1:10">
      <c r="A13" s="99"/>
      <c r="J13" s="100"/>
    </row>
    <row r="14" spans="1:10">
      <c r="A14" s="99"/>
      <c r="J14" s="100"/>
    </row>
    <row r="15" spans="1:10">
      <c r="A15" s="99"/>
      <c r="J15" s="100"/>
    </row>
    <row r="16" spans="1:10">
      <c r="A16" s="99"/>
      <c r="J16" s="100"/>
    </row>
    <row r="17" spans="1:10">
      <c r="A17" s="99"/>
      <c r="J17" s="100"/>
    </row>
    <row r="18" spans="1:10">
      <c r="A18" s="99"/>
      <c r="J18" s="100"/>
    </row>
    <row r="19" spans="1:10">
      <c r="A19" s="99"/>
      <c r="J19" s="100"/>
    </row>
    <row r="20" spans="1:10">
      <c r="A20" s="99"/>
      <c r="J20" s="100"/>
    </row>
    <row r="21" spans="1:10">
      <c r="A21" s="99"/>
      <c r="J21" s="100"/>
    </row>
    <row r="22" spans="1:10">
      <c r="A22" s="99"/>
      <c r="J22" s="100"/>
    </row>
    <row r="23" spans="1:10">
      <c r="A23" s="99"/>
      <c r="J23" s="100"/>
    </row>
    <row r="24" spans="1:10">
      <c r="A24" s="99"/>
      <c r="J24" s="100"/>
    </row>
    <row r="25" spans="1:10">
      <c r="A25" s="99"/>
      <c r="J25" s="100"/>
    </row>
    <row r="26" spans="1:10">
      <c r="A26" s="99"/>
      <c r="J26" s="100"/>
    </row>
    <row r="27" spans="1:10">
      <c r="A27" s="99"/>
      <c r="J27" s="100"/>
    </row>
    <row r="28" spans="1:10">
      <c r="A28" s="99"/>
      <c r="J28" s="100"/>
    </row>
    <row r="29" spans="1:10">
      <c r="A29" s="99"/>
      <c r="J29" s="100"/>
    </row>
    <row r="30" spans="1:10">
      <c r="A30" s="99"/>
      <c r="J30" s="100"/>
    </row>
    <row r="31" spans="1:10">
      <c r="A31" s="99"/>
      <c r="J31" s="100"/>
    </row>
    <row r="32" spans="1:10" ht="15.75" thickBot="1">
      <c r="A32" s="101"/>
      <c r="B32" s="102"/>
      <c r="C32" s="102"/>
      <c r="D32" s="102"/>
      <c r="E32" s="102"/>
      <c r="F32" s="102"/>
      <c r="G32" s="102"/>
      <c r="H32" s="102"/>
      <c r="I32" s="102"/>
      <c r="J32" s="103"/>
    </row>
    <row r="34" spans="1:10">
      <c r="A34" s="248" t="s">
        <v>106</v>
      </c>
      <c r="B34" s="248"/>
      <c r="C34" s="248"/>
      <c r="D34" s="248"/>
      <c r="E34" s="248"/>
      <c r="F34" s="248"/>
      <c r="G34" s="248"/>
      <c r="H34" s="248"/>
      <c r="I34" s="248"/>
      <c r="J34" s="248"/>
    </row>
  </sheetData>
  <mergeCells count="2">
    <mergeCell ref="A2:J2"/>
    <mergeCell ref="A34:J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B1:H15"/>
  <sheetViews>
    <sheetView zoomScale="84" zoomScaleNormal="84" workbookViewId="0">
      <selection activeCell="C3" sqref="C3"/>
    </sheetView>
  </sheetViews>
  <sheetFormatPr defaultColWidth="11.42578125" defaultRowHeight="15"/>
  <cols>
    <col min="1" max="1" width="11.42578125" style="35"/>
    <col min="2" max="2" width="49.7109375" style="35" bestFit="1" customWidth="1"/>
    <col min="3" max="4" width="11.42578125" style="35"/>
    <col min="5" max="5" width="15.42578125" style="35" customWidth="1"/>
    <col min="6" max="6" width="19.28515625" style="35" bestFit="1" customWidth="1"/>
    <col min="7" max="7" width="27" style="35" customWidth="1"/>
    <col min="8" max="16384" width="11.42578125" style="35"/>
  </cols>
  <sheetData>
    <row r="1" spans="2:8" ht="64.5" customHeight="1" thickBot="1">
      <c r="B1" s="249" t="s">
        <v>13</v>
      </c>
      <c r="C1" s="250"/>
      <c r="D1" s="250"/>
      <c r="E1" s="250"/>
      <c r="F1" s="250"/>
      <c r="G1" s="251"/>
    </row>
    <row r="2" spans="2:8" ht="32.25" thickBot="1">
      <c r="B2" s="52" t="s">
        <v>107</v>
      </c>
      <c r="C2" s="53" t="s">
        <v>108</v>
      </c>
      <c r="D2" s="33" t="s">
        <v>109</v>
      </c>
      <c r="E2" s="33" t="s">
        <v>110</v>
      </c>
      <c r="F2" s="53" t="s">
        <v>111</v>
      </c>
      <c r="G2" s="34" t="s">
        <v>112</v>
      </c>
      <c r="H2" s="17" t="s">
        <v>37</v>
      </c>
    </row>
    <row r="3" spans="2:8" ht="75">
      <c r="B3" s="104" t="s">
        <v>113</v>
      </c>
      <c r="C3" s="37">
        <v>1</v>
      </c>
      <c r="D3" s="37">
        <v>48</v>
      </c>
      <c r="E3" s="38">
        <v>1</v>
      </c>
      <c r="F3" s="39">
        <v>3500000</v>
      </c>
      <c r="G3" s="40">
        <f>+C3*D3*E3*F3</f>
        <v>168000000</v>
      </c>
    </row>
    <row r="4" spans="2:8" ht="90">
      <c r="B4" s="105" t="s">
        <v>114</v>
      </c>
      <c r="C4" s="42">
        <v>1.5</v>
      </c>
      <c r="D4" s="42">
        <v>24</v>
      </c>
      <c r="E4" s="43">
        <v>1</v>
      </c>
      <c r="F4" s="44">
        <v>2500000</v>
      </c>
      <c r="G4" s="45">
        <f>+C4*D4*E4*F4</f>
        <v>90000000</v>
      </c>
    </row>
    <row r="5" spans="2:8" ht="75">
      <c r="B5" s="106" t="s">
        <v>115</v>
      </c>
      <c r="C5" s="42">
        <v>1</v>
      </c>
      <c r="D5" s="42">
        <v>24</v>
      </c>
      <c r="E5" s="43">
        <v>1</v>
      </c>
      <c r="F5" s="44">
        <v>2500000</v>
      </c>
      <c r="G5" s="45">
        <f t="shared" ref="G5:G10" si="0">+C5*D5*E5*F5</f>
        <v>60000000</v>
      </c>
    </row>
    <row r="6" spans="2:8" ht="30">
      <c r="B6" s="105" t="s">
        <v>116</v>
      </c>
      <c r="C6" s="42">
        <v>1</v>
      </c>
      <c r="D6" s="42">
        <v>24</v>
      </c>
      <c r="E6" s="43">
        <v>0.5</v>
      </c>
      <c r="F6" s="44">
        <v>12920000</v>
      </c>
      <c r="G6" s="45">
        <f t="shared" si="0"/>
        <v>155040000</v>
      </c>
    </row>
    <row r="7" spans="2:8">
      <c r="B7" s="41" t="s">
        <v>117</v>
      </c>
      <c r="C7" s="42">
        <v>1</v>
      </c>
      <c r="D7" s="42">
        <v>24</v>
      </c>
      <c r="E7" s="43">
        <v>0.5</v>
      </c>
      <c r="F7" s="44">
        <v>4500000</v>
      </c>
      <c r="G7" s="45">
        <f t="shared" si="0"/>
        <v>54000000</v>
      </c>
    </row>
    <row r="8" spans="2:8">
      <c r="B8" s="41"/>
      <c r="C8" s="42"/>
      <c r="D8" s="42"/>
      <c r="E8" s="43"/>
      <c r="F8" s="44"/>
      <c r="G8" s="45">
        <f t="shared" si="0"/>
        <v>0</v>
      </c>
    </row>
    <row r="9" spans="2:8">
      <c r="B9" s="41"/>
      <c r="C9" s="42"/>
      <c r="D9" s="42"/>
      <c r="E9" s="43"/>
      <c r="F9" s="44"/>
      <c r="G9" s="45">
        <f t="shared" si="0"/>
        <v>0</v>
      </c>
    </row>
    <row r="10" spans="2:8" ht="15.75" thickBot="1">
      <c r="B10" s="47"/>
      <c r="C10" s="48"/>
      <c r="D10" s="42"/>
      <c r="E10" s="43"/>
      <c r="F10" s="49"/>
      <c r="G10" s="50">
        <f t="shared" si="0"/>
        <v>0</v>
      </c>
    </row>
    <row r="13" spans="2:8" ht="15.75">
      <c r="B13" s="3"/>
      <c r="C13" s="3"/>
      <c r="D13" s="3"/>
      <c r="E13" s="3"/>
      <c r="F13" s="3"/>
    </row>
    <row r="14" spans="2:8" ht="15.75">
      <c r="B14" s="51"/>
      <c r="C14" s="3"/>
      <c r="D14" s="3"/>
      <c r="E14" s="3"/>
      <c r="F14" s="3"/>
    </row>
    <row r="15" spans="2:8" ht="15.75">
      <c r="B15" s="3"/>
      <c r="C15" s="3"/>
      <c r="D15" s="3"/>
      <c r="E15" s="3"/>
      <c r="F15" s="3"/>
    </row>
  </sheetData>
  <mergeCells count="1">
    <mergeCell ref="B1:G1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I35"/>
  <sheetViews>
    <sheetView zoomScale="95" zoomScaleNormal="95" workbookViewId="0">
      <selection activeCell="K9" sqref="K9"/>
    </sheetView>
  </sheetViews>
  <sheetFormatPr defaultColWidth="11.42578125" defaultRowHeight="15"/>
  <cols>
    <col min="1" max="1" width="11.42578125" style="3"/>
    <col min="2" max="2" width="15.140625" style="3" customWidth="1"/>
    <col min="3" max="3" width="42.85546875" style="3" customWidth="1"/>
    <col min="4" max="6" width="11.7109375" style="3" bestFit="1" customWidth="1"/>
    <col min="7" max="7" width="20" style="3" customWidth="1"/>
    <col min="8" max="8" width="23.140625" style="3" customWidth="1"/>
    <col min="9" max="16384" width="11.42578125" style="3"/>
  </cols>
  <sheetData>
    <row r="1" spans="2:8">
      <c r="B1" s="262" t="s">
        <v>118</v>
      </c>
      <c r="C1" s="263"/>
      <c r="D1" s="263"/>
      <c r="E1" s="263"/>
      <c r="F1" s="263"/>
      <c r="G1" s="263"/>
      <c r="H1" s="264"/>
    </row>
    <row r="2" spans="2:8">
      <c r="B2" s="265"/>
      <c r="C2" s="266"/>
      <c r="D2" s="266"/>
      <c r="E2" s="266"/>
      <c r="F2" s="266"/>
      <c r="G2" s="266"/>
      <c r="H2" s="267"/>
    </row>
    <row r="3" spans="2:8" ht="21" customHeight="1">
      <c r="B3" s="265"/>
      <c r="C3" s="266"/>
      <c r="D3" s="266"/>
      <c r="E3" s="266"/>
      <c r="F3" s="266"/>
      <c r="G3" s="266"/>
      <c r="H3" s="267"/>
    </row>
    <row r="4" spans="2:8">
      <c r="B4" s="265"/>
      <c r="C4" s="266"/>
      <c r="D4" s="266"/>
      <c r="E4" s="266"/>
      <c r="F4" s="266"/>
      <c r="G4" s="266"/>
      <c r="H4" s="267"/>
    </row>
    <row r="5" spans="2:8" ht="27" customHeight="1" thickBot="1">
      <c r="B5" s="268"/>
      <c r="C5" s="269"/>
      <c r="D5" s="269"/>
      <c r="E5" s="269"/>
      <c r="F5" s="269"/>
      <c r="G5" s="269"/>
      <c r="H5" s="270"/>
    </row>
    <row r="6" spans="2:8" ht="47.25">
      <c r="B6" s="271" t="s">
        <v>119</v>
      </c>
      <c r="C6" s="64" t="s">
        <v>120</v>
      </c>
      <c r="D6" s="65" t="s">
        <v>108</v>
      </c>
      <c r="E6" s="66" t="s">
        <v>121</v>
      </c>
      <c r="F6" s="66" t="s">
        <v>110</v>
      </c>
      <c r="G6" s="65" t="s">
        <v>111</v>
      </c>
      <c r="H6" s="67" t="s">
        <v>112</v>
      </c>
    </row>
    <row r="7" spans="2:8" ht="15.75">
      <c r="B7" s="272"/>
      <c r="C7" s="36" t="s">
        <v>113</v>
      </c>
      <c r="D7" s="37">
        <v>1</v>
      </c>
      <c r="E7" s="37">
        <v>48</v>
      </c>
      <c r="F7" s="38">
        <v>1</v>
      </c>
      <c r="G7" s="39">
        <v>3500000</v>
      </c>
      <c r="H7" s="72">
        <f>+G7*F7*E7*D7</f>
        <v>168000000</v>
      </c>
    </row>
    <row r="8" spans="2:8" ht="15.75">
      <c r="B8" s="272"/>
      <c r="C8" s="41" t="s">
        <v>114</v>
      </c>
      <c r="D8" s="42">
        <v>1.5</v>
      </c>
      <c r="E8" s="42">
        <v>24</v>
      </c>
      <c r="F8" s="43">
        <v>1</v>
      </c>
      <c r="G8" s="44">
        <v>2500000</v>
      </c>
      <c r="H8" s="72">
        <f t="shared" ref="H8:H12" si="0">+G8*F8*E8*D8</f>
        <v>90000000</v>
      </c>
    </row>
    <row r="9" spans="2:8" ht="15.75">
      <c r="B9" s="272"/>
      <c r="C9" s="46" t="s">
        <v>115</v>
      </c>
      <c r="D9" s="42">
        <v>1</v>
      </c>
      <c r="E9" s="42">
        <v>24</v>
      </c>
      <c r="F9" s="43">
        <v>1</v>
      </c>
      <c r="G9" s="44">
        <v>2500000</v>
      </c>
      <c r="H9" s="72">
        <f t="shared" si="0"/>
        <v>60000000</v>
      </c>
    </row>
    <row r="10" spans="2:8" ht="15.75">
      <c r="B10" s="272"/>
      <c r="C10" s="41" t="s">
        <v>116</v>
      </c>
      <c r="D10" s="42">
        <v>1</v>
      </c>
      <c r="E10" s="42">
        <v>24</v>
      </c>
      <c r="F10" s="43">
        <v>0.5</v>
      </c>
      <c r="G10" s="44">
        <v>12920000</v>
      </c>
      <c r="H10" s="72">
        <f t="shared" si="0"/>
        <v>155040000</v>
      </c>
    </row>
    <row r="11" spans="2:8" ht="15.75">
      <c r="B11" s="272"/>
      <c r="C11" s="41"/>
      <c r="D11" s="68"/>
      <c r="E11" s="68"/>
      <c r="F11" s="69"/>
      <c r="G11" s="44"/>
      <c r="H11" s="72">
        <f>+G11*F11*E11*D11</f>
        <v>0</v>
      </c>
    </row>
    <row r="12" spans="2:8" ht="15.75">
      <c r="B12" s="272"/>
      <c r="C12" s="41"/>
      <c r="D12" s="68"/>
      <c r="E12" s="68"/>
      <c r="F12" s="69"/>
      <c r="G12" s="44"/>
      <c r="H12" s="72">
        <f t="shared" si="0"/>
        <v>0</v>
      </c>
    </row>
    <row r="13" spans="2:8">
      <c r="B13" s="272"/>
      <c r="C13" s="154"/>
      <c r="D13" s="68"/>
      <c r="E13" s="68"/>
      <c r="F13" s="69"/>
      <c r="G13" s="70"/>
      <c r="H13" s="72"/>
    </row>
    <row r="14" spans="2:8">
      <c r="B14" s="272"/>
      <c r="C14" s="154"/>
      <c r="D14" s="68"/>
      <c r="E14" s="68"/>
      <c r="F14" s="69"/>
      <c r="G14" s="70"/>
      <c r="H14" s="72"/>
    </row>
    <row r="15" spans="2:8">
      <c r="B15" s="272"/>
      <c r="C15" s="154"/>
      <c r="D15" s="68"/>
      <c r="E15" s="68"/>
      <c r="F15" s="69"/>
      <c r="G15" s="63"/>
      <c r="H15" s="72"/>
    </row>
    <row r="16" spans="2:8" ht="15.75" thickBot="1">
      <c r="B16" s="272"/>
      <c r="C16" s="154"/>
      <c r="D16" s="68"/>
      <c r="E16" s="68"/>
      <c r="F16" s="69"/>
      <c r="G16" s="70"/>
      <c r="H16" s="72"/>
    </row>
    <row r="17" spans="2:9" ht="33" customHeight="1" thickBot="1">
      <c r="B17" s="274" t="s">
        <v>122</v>
      </c>
      <c r="C17" s="275"/>
      <c r="D17" s="275"/>
      <c r="E17" s="275"/>
      <c r="F17" s="275"/>
      <c r="G17" s="275"/>
      <c r="H17" s="58">
        <f>SUM(H7:H16)</f>
        <v>473040000</v>
      </c>
    </row>
    <row r="18" spans="2:9" ht="30" customHeight="1">
      <c r="B18" s="277" t="s">
        <v>123</v>
      </c>
      <c r="C18" s="276" t="s">
        <v>124</v>
      </c>
      <c r="D18" s="276"/>
      <c r="E18" s="155" t="s">
        <v>125</v>
      </c>
      <c r="F18" s="61" t="s">
        <v>108</v>
      </c>
      <c r="G18" s="155" t="s">
        <v>111</v>
      </c>
      <c r="H18" s="73" t="s">
        <v>112</v>
      </c>
    </row>
    <row r="19" spans="2:9">
      <c r="B19" s="277"/>
      <c r="C19" s="273" t="s">
        <v>126</v>
      </c>
      <c r="D19" s="273"/>
      <c r="E19" s="62" t="s">
        <v>127</v>
      </c>
      <c r="F19" s="62">
        <v>12</v>
      </c>
      <c r="G19" s="63">
        <v>400000</v>
      </c>
      <c r="H19" s="74">
        <f t="shared" ref="H19:H26" si="1">+G19*F19</f>
        <v>4800000</v>
      </c>
    </row>
    <row r="20" spans="2:9">
      <c r="B20" s="277"/>
      <c r="C20" s="273" t="s">
        <v>128</v>
      </c>
      <c r="D20" s="273"/>
      <c r="E20" s="62" t="s">
        <v>129</v>
      </c>
      <c r="F20" s="62">
        <v>60</v>
      </c>
      <c r="G20" s="63">
        <v>600000</v>
      </c>
      <c r="H20" s="74">
        <f t="shared" si="1"/>
        <v>36000000</v>
      </c>
    </row>
    <row r="21" spans="2:9">
      <c r="B21" s="277"/>
      <c r="C21" s="273" t="s">
        <v>130</v>
      </c>
      <c r="D21" s="273"/>
      <c r="E21" s="62" t="s">
        <v>129</v>
      </c>
      <c r="F21" s="62">
        <v>60</v>
      </c>
      <c r="G21" s="63">
        <v>100000</v>
      </c>
      <c r="H21" s="74">
        <f t="shared" si="1"/>
        <v>6000000</v>
      </c>
    </row>
    <row r="22" spans="2:9">
      <c r="B22" s="277"/>
      <c r="C22" s="273" t="s">
        <v>131</v>
      </c>
      <c r="D22" s="273"/>
      <c r="E22" s="62" t="s">
        <v>129</v>
      </c>
      <c r="F22" s="62">
        <v>60</v>
      </c>
      <c r="G22" s="63">
        <v>180000</v>
      </c>
      <c r="H22" s="74">
        <f t="shared" si="1"/>
        <v>10800000</v>
      </c>
    </row>
    <row r="23" spans="2:9">
      <c r="B23" s="277"/>
      <c r="C23" s="273" t="s">
        <v>132</v>
      </c>
      <c r="D23" s="273"/>
      <c r="E23" s="62" t="s">
        <v>129</v>
      </c>
      <c r="F23" s="62">
        <v>8</v>
      </c>
      <c r="G23" s="63">
        <v>800000</v>
      </c>
      <c r="H23" s="74">
        <f t="shared" si="1"/>
        <v>6400000</v>
      </c>
    </row>
    <row r="24" spans="2:9" ht="38.25" customHeight="1">
      <c r="B24" s="277"/>
      <c r="C24" s="273" t="s">
        <v>133</v>
      </c>
      <c r="D24" s="273"/>
      <c r="E24" s="62" t="s">
        <v>134</v>
      </c>
      <c r="F24" s="62">
        <v>8</v>
      </c>
      <c r="G24" s="63">
        <v>1200000</v>
      </c>
      <c r="H24" s="74">
        <f t="shared" si="1"/>
        <v>9600000</v>
      </c>
    </row>
    <row r="25" spans="2:9" ht="46.5" customHeight="1">
      <c r="B25" s="277"/>
      <c r="C25" s="273"/>
      <c r="D25" s="273"/>
      <c r="E25" s="62"/>
      <c r="F25" s="62"/>
      <c r="G25" s="63"/>
      <c r="H25" s="74">
        <f t="shared" si="1"/>
        <v>0</v>
      </c>
    </row>
    <row r="26" spans="2:9" ht="36.75" customHeight="1">
      <c r="B26" s="277"/>
      <c r="C26" s="273"/>
      <c r="D26" s="273"/>
      <c r="E26" s="62"/>
      <c r="F26" s="62"/>
      <c r="G26" s="63"/>
      <c r="H26" s="74">
        <f t="shared" si="1"/>
        <v>0</v>
      </c>
    </row>
    <row r="27" spans="2:9" ht="17.100000000000001" customHeight="1">
      <c r="B27" s="277"/>
      <c r="C27" s="278"/>
      <c r="D27" s="278"/>
      <c r="E27" s="62"/>
      <c r="F27" s="62"/>
      <c r="G27" s="63"/>
      <c r="H27" s="74"/>
    </row>
    <row r="28" spans="2:9" ht="17.100000000000001" customHeight="1">
      <c r="B28" s="277"/>
      <c r="C28" s="278"/>
      <c r="D28" s="278"/>
      <c r="E28" s="62"/>
      <c r="F28" s="62"/>
      <c r="G28" s="63"/>
      <c r="H28" s="74"/>
    </row>
    <row r="29" spans="2:9" ht="17.100000000000001" customHeight="1">
      <c r="B29" s="277"/>
      <c r="F29" s="278"/>
      <c r="G29" s="278"/>
      <c r="H29" s="75"/>
      <c r="I29" s="55"/>
    </row>
    <row r="30" spans="2:9" s="54" customFormat="1" ht="19.5" customHeight="1">
      <c r="B30" s="252" t="s">
        <v>135</v>
      </c>
      <c r="C30" s="253"/>
      <c r="D30" s="253"/>
      <c r="E30" s="253"/>
      <c r="F30" s="253"/>
      <c r="G30" s="253"/>
      <c r="H30" s="56">
        <f>SUM(H19:H26)</f>
        <v>73600000</v>
      </c>
    </row>
    <row r="31" spans="2:9" s="54" customFormat="1" ht="18" customHeight="1" thickBot="1">
      <c r="B31" s="252" t="s">
        <v>136</v>
      </c>
      <c r="C31" s="253"/>
      <c r="D31" s="253"/>
      <c r="E31" s="253"/>
      <c r="F31" s="253"/>
      <c r="G31" s="253"/>
      <c r="H31" s="56">
        <f>+H30+H17</f>
        <v>546640000</v>
      </c>
    </row>
    <row r="32" spans="2:9" s="54" customFormat="1" ht="18" customHeight="1" thickBot="1">
      <c r="B32" s="258" t="s">
        <v>137</v>
      </c>
      <c r="C32" s="259"/>
      <c r="D32" s="259"/>
      <c r="E32" s="259"/>
      <c r="F32" s="259"/>
      <c r="G32" s="259"/>
      <c r="H32" s="71">
        <f>+H31*0.1</f>
        <v>54664000</v>
      </c>
    </row>
    <row r="33" spans="2:8" s="54" customFormat="1" ht="18" customHeight="1" thickBot="1">
      <c r="B33" s="260" t="s">
        <v>138</v>
      </c>
      <c r="C33" s="261"/>
      <c r="D33" s="261"/>
      <c r="E33" s="261"/>
      <c r="F33" s="261"/>
      <c r="G33" s="261"/>
      <c r="H33" s="57">
        <f>+H32+H31</f>
        <v>601304000</v>
      </c>
    </row>
    <row r="34" spans="2:8" s="54" customFormat="1" ht="18" customHeight="1">
      <c r="B34" s="254" t="s">
        <v>139</v>
      </c>
      <c r="C34" s="255"/>
      <c r="D34" s="255"/>
      <c r="E34" s="255"/>
      <c r="F34" s="255"/>
      <c r="G34" s="255"/>
      <c r="H34" s="60">
        <f>+H33*0.19</f>
        <v>114247760</v>
      </c>
    </row>
    <row r="35" spans="2:8" s="54" customFormat="1" ht="23.25" customHeight="1" thickBot="1">
      <c r="B35" s="256" t="s">
        <v>140</v>
      </c>
      <c r="C35" s="257"/>
      <c r="D35" s="257"/>
      <c r="E35" s="257"/>
      <c r="F35" s="257"/>
      <c r="G35" s="257"/>
      <c r="H35" s="59">
        <f>+H33+H34</f>
        <v>715551760</v>
      </c>
    </row>
  </sheetData>
  <mergeCells count="22">
    <mergeCell ref="B1:H5"/>
    <mergeCell ref="B6:B16"/>
    <mergeCell ref="C24:D24"/>
    <mergeCell ref="B17:G17"/>
    <mergeCell ref="C18:D18"/>
    <mergeCell ref="C19:D19"/>
    <mergeCell ref="C21:D21"/>
    <mergeCell ref="B18:B29"/>
    <mergeCell ref="C23:D23"/>
    <mergeCell ref="C22:D22"/>
    <mergeCell ref="C26:D26"/>
    <mergeCell ref="C27:D27"/>
    <mergeCell ref="C28:D28"/>
    <mergeCell ref="C20:D20"/>
    <mergeCell ref="C25:D25"/>
    <mergeCell ref="F29:G29"/>
    <mergeCell ref="B30:G30"/>
    <mergeCell ref="B31:G31"/>
    <mergeCell ref="B34:G34"/>
    <mergeCell ref="B35:G35"/>
    <mergeCell ref="B32:G32"/>
    <mergeCell ref="B33:G33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Responsables!$B$3:$B$8</xm:f>
          </x14:formula1>
          <xm:sqref>C7</xm:sqref>
        </x14:dataValidation>
        <x14:dataValidation type="list" allowBlank="1" showInputMessage="1" showErrorMessage="1" xr:uid="{00000000-0002-0000-0500-000001000000}">
          <x14:formula1>
            <xm:f>Responsables!$B$3:$B$9</xm:f>
          </x14:formula1>
          <xm:sqref>C8:C9</xm:sqref>
        </x14:dataValidation>
        <x14:dataValidation type="list" allowBlank="1" showInputMessage="1" showErrorMessage="1" xr:uid="{00000000-0002-0000-0500-000002000000}">
          <x14:formula1>
            <xm:f>Responsables!$B$3:$B$10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8297-3612-4417-8402-F1D4655CD3AE}">
  <sheetPr>
    <tabColor theme="9" tint="0.59999389629810485"/>
  </sheetPr>
  <dimension ref="B1:M138"/>
  <sheetViews>
    <sheetView topLeftCell="A8" workbookViewId="0">
      <selection activeCell="N37" sqref="N37"/>
    </sheetView>
  </sheetViews>
  <sheetFormatPr defaultColWidth="11.42578125" defaultRowHeight="15"/>
  <cols>
    <col min="1" max="1" width="11.42578125" style="3"/>
    <col min="2" max="2" width="28.42578125" style="3" customWidth="1"/>
    <col min="3" max="3" width="42.85546875" style="3" customWidth="1"/>
    <col min="4" max="4" width="14.28515625" style="3" customWidth="1"/>
    <col min="5" max="5" width="17.42578125" style="3" customWidth="1"/>
    <col min="6" max="6" width="20.140625" style="3" customWidth="1"/>
    <col min="7" max="7" width="20" style="3" customWidth="1"/>
    <col min="8" max="8" width="23.140625" style="3" customWidth="1"/>
    <col min="9" max="16384" width="11.42578125" style="3"/>
  </cols>
  <sheetData>
    <row r="1" spans="2:13">
      <c r="B1" s="262" t="s">
        <v>118</v>
      </c>
      <c r="C1" s="263"/>
      <c r="D1" s="263"/>
      <c r="E1" s="263"/>
      <c r="F1" s="263"/>
      <c r="G1" s="263"/>
      <c r="H1" s="264"/>
    </row>
    <row r="2" spans="2:13">
      <c r="B2" s="265"/>
      <c r="C2" s="266"/>
      <c r="D2" s="266"/>
      <c r="E2" s="266"/>
      <c r="F2" s="266"/>
      <c r="G2" s="266"/>
      <c r="H2" s="267"/>
    </row>
    <row r="3" spans="2:13" ht="21" customHeight="1">
      <c r="B3" s="265"/>
      <c r="C3" s="266"/>
      <c r="D3" s="266"/>
      <c r="E3" s="266"/>
      <c r="F3" s="266"/>
      <c r="G3" s="266"/>
      <c r="H3" s="267"/>
    </row>
    <row r="4" spans="2:13">
      <c r="B4" s="265"/>
      <c r="C4" s="266"/>
      <c r="D4" s="266"/>
      <c r="E4" s="266"/>
      <c r="F4" s="266"/>
      <c r="G4" s="266"/>
      <c r="H4" s="267"/>
    </row>
    <row r="5" spans="2:13" ht="27" customHeight="1" thickBot="1">
      <c r="B5" s="268"/>
      <c r="C5" s="269"/>
      <c r="D5" s="269"/>
      <c r="E5" s="269"/>
      <c r="F5" s="269"/>
      <c r="G5" s="269"/>
      <c r="H5" s="270"/>
    </row>
    <row r="6" spans="2:13" ht="31.5">
      <c r="B6" s="271" t="s">
        <v>119</v>
      </c>
      <c r="C6" s="64" t="s">
        <v>120</v>
      </c>
      <c r="D6" s="65" t="s">
        <v>108</v>
      </c>
      <c r="E6" s="66" t="s">
        <v>121</v>
      </c>
      <c r="F6" s="66" t="s">
        <v>110</v>
      </c>
      <c r="G6" s="65" t="s">
        <v>111</v>
      </c>
      <c r="H6" s="67" t="s">
        <v>112</v>
      </c>
      <c r="K6" s="279" t="s">
        <v>141</v>
      </c>
      <c r="L6" s="279"/>
      <c r="M6" s="279"/>
    </row>
    <row r="7" spans="2:13" ht="90.75">
      <c r="B7" s="272"/>
      <c r="C7" s="104" t="s">
        <v>113</v>
      </c>
      <c r="D7" s="108">
        <v>1</v>
      </c>
      <c r="E7" s="108">
        <v>48</v>
      </c>
      <c r="F7" s="109">
        <v>1</v>
      </c>
      <c r="G7" s="110">
        <v>3500000</v>
      </c>
      <c r="H7" s="107">
        <f>+G7*F7*E7*D7</f>
        <v>168000000</v>
      </c>
      <c r="K7" s="280" t="s">
        <v>142</v>
      </c>
      <c r="L7" s="280"/>
      <c r="M7" s="280"/>
    </row>
    <row r="8" spans="2:13" ht="105.75">
      <c r="B8" s="272"/>
      <c r="C8" s="105" t="s">
        <v>114</v>
      </c>
      <c r="D8" s="111">
        <v>1.5</v>
      </c>
      <c r="E8" s="111">
        <v>24</v>
      </c>
      <c r="F8" s="112">
        <v>1</v>
      </c>
      <c r="G8" s="113">
        <v>2500000</v>
      </c>
      <c r="H8" s="107">
        <f t="shared" ref="H8:H12" si="0">+G8*F8*E8*D8</f>
        <v>90000000</v>
      </c>
    </row>
    <row r="9" spans="2:13" ht="75.75">
      <c r="B9" s="272"/>
      <c r="C9" s="106" t="s">
        <v>115</v>
      </c>
      <c r="D9" s="111">
        <v>1</v>
      </c>
      <c r="E9" s="111">
        <v>24</v>
      </c>
      <c r="F9" s="112">
        <v>1</v>
      </c>
      <c r="G9" s="113">
        <v>2500000</v>
      </c>
      <c r="H9" s="107">
        <f t="shared" si="0"/>
        <v>60000000</v>
      </c>
    </row>
    <row r="10" spans="2:13" ht="30.75">
      <c r="B10" s="272"/>
      <c r="C10" s="105" t="s">
        <v>116</v>
      </c>
      <c r="D10" s="111">
        <v>1</v>
      </c>
      <c r="E10" s="111">
        <v>24</v>
      </c>
      <c r="F10" s="112">
        <v>0.5</v>
      </c>
      <c r="G10" s="113">
        <v>12920000</v>
      </c>
      <c r="H10" s="107">
        <f t="shared" si="0"/>
        <v>155040000</v>
      </c>
    </row>
    <row r="11" spans="2:13" ht="15.75">
      <c r="B11" s="272"/>
      <c r="C11" s="41" t="s">
        <v>117</v>
      </c>
      <c r="D11" s="111">
        <v>1</v>
      </c>
      <c r="E11" s="111">
        <v>24</v>
      </c>
      <c r="F11" s="112">
        <v>0.5</v>
      </c>
      <c r="G11" s="113">
        <v>4500000</v>
      </c>
      <c r="H11" s="107">
        <f>+G11*F11*E11*D11</f>
        <v>54000000</v>
      </c>
    </row>
    <row r="12" spans="2:13" ht="15.75">
      <c r="B12" s="272"/>
      <c r="C12" s="41"/>
      <c r="D12" s="111">
        <v>1</v>
      </c>
      <c r="E12" s="111">
        <v>5</v>
      </c>
      <c r="F12" s="112">
        <v>0.5</v>
      </c>
      <c r="G12" s="113">
        <v>6460000</v>
      </c>
      <c r="H12" s="107">
        <f t="shared" si="0"/>
        <v>16150000</v>
      </c>
    </row>
    <row r="13" spans="2:13">
      <c r="B13" s="272"/>
      <c r="C13" s="154"/>
      <c r="D13" s="68"/>
      <c r="E13" s="68"/>
      <c r="F13" s="69"/>
      <c r="G13" s="70"/>
      <c r="H13" s="72"/>
    </row>
    <row r="14" spans="2:13">
      <c r="B14" s="272"/>
      <c r="C14" s="154"/>
      <c r="D14" s="68"/>
      <c r="E14" s="68"/>
      <c r="F14" s="69"/>
      <c r="G14" s="70"/>
      <c r="H14" s="72"/>
    </row>
    <row r="15" spans="2:13">
      <c r="B15" s="272"/>
      <c r="C15" s="154"/>
      <c r="D15" s="68"/>
      <c r="E15" s="68"/>
      <c r="F15" s="69"/>
      <c r="G15" s="63"/>
      <c r="H15" s="72"/>
    </row>
    <row r="16" spans="2:13" ht="15.75" thickBot="1">
      <c r="B16" s="272"/>
      <c r="C16" s="154"/>
      <c r="D16" s="68"/>
      <c r="E16" s="68"/>
      <c r="F16" s="69"/>
      <c r="G16" s="70"/>
      <c r="H16" s="72"/>
    </row>
    <row r="17" spans="2:9" ht="33" customHeight="1" thickBot="1">
      <c r="B17" s="274" t="s">
        <v>122</v>
      </c>
      <c r="C17" s="275"/>
      <c r="D17" s="275"/>
      <c r="E17" s="275"/>
      <c r="F17" s="275"/>
      <c r="G17" s="275"/>
      <c r="H17" s="58">
        <f>SUM(H7:H16)</f>
        <v>543190000</v>
      </c>
    </row>
    <row r="18" spans="2:9" ht="30" customHeight="1">
      <c r="B18" s="277" t="s">
        <v>123</v>
      </c>
      <c r="C18" s="276" t="s">
        <v>124</v>
      </c>
      <c r="D18" s="276"/>
      <c r="E18" s="155" t="s">
        <v>125</v>
      </c>
      <c r="F18" s="61" t="s">
        <v>108</v>
      </c>
      <c r="G18" s="155" t="s">
        <v>111</v>
      </c>
      <c r="H18" s="73" t="s">
        <v>112</v>
      </c>
    </row>
    <row r="19" spans="2:9">
      <c r="B19" s="277"/>
      <c r="C19" s="273" t="s">
        <v>126</v>
      </c>
      <c r="D19" s="273"/>
      <c r="E19" s="62" t="s">
        <v>127</v>
      </c>
      <c r="F19" s="62">
        <v>24</v>
      </c>
      <c r="G19" s="63">
        <v>400000</v>
      </c>
      <c r="H19" s="74">
        <f t="shared" ref="H19:H25" si="1">+G19*F19</f>
        <v>9600000</v>
      </c>
    </row>
    <row r="20" spans="2:9">
      <c r="B20" s="277"/>
      <c r="C20" s="273" t="s">
        <v>128</v>
      </c>
      <c r="D20" s="273"/>
      <c r="E20" s="62" t="s">
        <v>129</v>
      </c>
      <c r="F20" s="62">
        <v>100</v>
      </c>
      <c r="G20" s="63">
        <v>600000</v>
      </c>
      <c r="H20" s="74">
        <f t="shared" si="1"/>
        <v>60000000</v>
      </c>
    </row>
    <row r="21" spans="2:9">
      <c r="B21" s="277"/>
      <c r="C21" s="273" t="s">
        <v>130</v>
      </c>
      <c r="D21" s="273"/>
      <c r="E21" s="62" t="s">
        <v>129</v>
      </c>
      <c r="F21" s="62">
        <v>100</v>
      </c>
      <c r="G21" s="63">
        <v>100000</v>
      </c>
      <c r="H21" s="74">
        <f t="shared" si="1"/>
        <v>10000000</v>
      </c>
    </row>
    <row r="22" spans="2:9">
      <c r="B22" s="277"/>
      <c r="C22" s="273" t="s">
        <v>131</v>
      </c>
      <c r="D22" s="273"/>
      <c r="E22" s="62" t="s">
        <v>129</v>
      </c>
      <c r="F22" s="62">
        <v>100</v>
      </c>
      <c r="G22" s="63">
        <v>180000</v>
      </c>
      <c r="H22" s="74">
        <f t="shared" si="1"/>
        <v>18000000</v>
      </c>
    </row>
    <row r="23" spans="2:9">
      <c r="B23" s="277"/>
      <c r="C23" s="273" t="s">
        <v>132</v>
      </c>
      <c r="D23" s="273"/>
      <c r="E23" s="62" t="s">
        <v>129</v>
      </c>
      <c r="F23" s="62">
        <v>12</v>
      </c>
      <c r="G23" s="63">
        <v>800000</v>
      </c>
      <c r="H23" s="74">
        <f t="shared" si="1"/>
        <v>9600000</v>
      </c>
    </row>
    <row r="24" spans="2:9" ht="38.25" customHeight="1">
      <c r="B24" s="277"/>
      <c r="C24" s="273" t="s">
        <v>133</v>
      </c>
      <c r="D24" s="273"/>
      <c r="E24" s="62" t="s">
        <v>134</v>
      </c>
      <c r="F24" s="62">
        <v>16</v>
      </c>
      <c r="G24" s="63">
        <v>1200000</v>
      </c>
      <c r="H24" s="74">
        <f t="shared" si="1"/>
        <v>19200000</v>
      </c>
    </row>
    <row r="25" spans="2:9" ht="46.5" customHeight="1">
      <c r="B25" s="277"/>
      <c r="C25" s="273" t="s">
        <v>143</v>
      </c>
      <c r="D25" s="273"/>
      <c r="E25" s="62" t="s">
        <v>127</v>
      </c>
      <c r="F25" s="62">
        <v>1</v>
      </c>
      <c r="G25" s="63">
        <v>18000000</v>
      </c>
      <c r="H25" s="74">
        <f t="shared" si="1"/>
        <v>18000000</v>
      </c>
    </row>
    <row r="26" spans="2:9" ht="40.5" customHeight="1">
      <c r="B26" s="277"/>
      <c r="C26" s="273" t="s">
        <v>144</v>
      </c>
      <c r="D26" s="273"/>
      <c r="E26" s="156" t="s">
        <v>145</v>
      </c>
      <c r="F26" s="62">
        <v>50</v>
      </c>
      <c r="G26" s="63" t="s">
        <v>146</v>
      </c>
      <c r="H26" s="74">
        <f>18000000*50</f>
        <v>900000000</v>
      </c>
    </row>
    <row r="27" spans="2:9" ht="17.100000000000001" customHeight="1">
      <c r="B27" s="277"/>
      <c r="C27" s="278"/>
      <c r="D27" s="278"/>
      <c r="E27" s="62"/>
      <c r="F27" s="62"/>
      <c r="G27" s="63"/>
      <c r="H27" s="74"/>
    </row>
    <row r="28" spans="2:9" ht="17.100000000000001" customHeight="1">
      <c r="B28" s="277"/>
      <c r="C28" s="278"/>
      <c r="D28" s="278"/>
      <c r="E28" s="62"/>
      <c r="F28" s="62"/>
      <c r="G28" s="63"/>
      <c r="H28" s="74"/>
    </row>
    <row r="29" spans="2:9" ht="17.100000000000001" customHeight="1">
      <c r="B29" s="277"/>
      <c r="F29" s="278"/>
      <c r="G29" s="278"/>
      <c r="H29" s="75"/>
      <c r="I29" s="55"/>
    </row>
    <row r="30" spans="2:9" s="54" customFormat="1" ht="19.5" customHeight="1">
      <c r="B30" s="252" t="s">
        <v>135</v>
      </c>
      <c r="C30" s="253"/>
      <c r="D30" s="253"/>
      <c r="E30" s="253"/>
      <c r="F30" s="253"/>
      <c r="G30" s="253"/>
      <c r="H30" s="56">
        <f>SUM(H19:H26)</f>
        <v>1044400000</v>
      </c>
    </row>
    <row r="31" spans="2:9" s="54" customFormat="1" ht="18" customHeight="1" thickBot="1">
      <c r="B31" s="252" t="s">
        <v>136</v>
      </c>
      <c r="C31" s="253"/>
      <c r="D31" s="253"/>
      <c r="E31" s="253"/>
      <c r="F31" s="253"/>
      <c r="G31" s="253"/>
      <c r="H31" s="56">
        <f>+H30+H17</f>
        <v>1587590000</v>
      </c>
    </row>
    <row r="32" spans="2:9" s="54" customFormat="1" ht="18" customHeight="1" thickBot="1">
      <c r="B32" s="258" t="s">
        <v>137</v>
      </c>
      <c r="C32" s="259"/>
      <c r="D32" s="259"/>
      <c r="E32" s="259"/>
      <c r="F32" s="259"/>
      <c r="G32" s="259"/>
      <c r="H32" s="71">
        <f>+H31*0.1</f>
        <v>158759000</v>
      </c>
    </row>
    <row r="33" spans="2:8" s="54" customFormat="1" ht="18" customHeight="1" thickBot="1">
      <c r="B33" s="260" t="s">
        <v>138</v>
      </c>
      <c r="C33" s="261"/>
      <c r="D33" s="261"/>
      <c r="E33" s="261"/>
      <c r="F33" s="261"/>
      <c r="G33" s="261"/>
      <c r="H33" s="57">
        <f>+H32+H31</f>
        <v>1746349000</v>
      </c>
    </row>
    <row r="34" spans="2:8" s="54" customFormat="1" ht="18" customHeight="1">
      <c r="B34" s="254" t="s">
        <v>139</v>
      </c>
      <c r="C34" s="255"/>
      <c r="D34" s="255"/>
      <c r="E34" s="255"/>
      <c r="F34" s="255"/>
      <c r="G34" s="255"/>
      <c r="H34" s="60">
        <f>+H33*0.19</f>
        <v>331806310</v>
      </c>
    </row>
    <row r="35" spans="2:8" s="54" customFormat="1" ht="23.25" customHeight="1" thickBot="1">
      <c r="B35" s="256" t="s">
        <v>140</v>
      </c>
      <c r="C35" s="257"/>
      <c r="D35" s="257"/>
      <c r="E35" s="257"/>
      <c r="F35" s="257"/>
      <c r="G35" s="257"/>
      <c r="H35" s="59">
        <f>+H33+H34</f>
        <v>2078155310</v>
      </c>
    </row>
    <row r="36" spans="2:8" s="54" customFormat="1" ht="23.25" customHeight="1">
      <c r="B36" s="151"/>
      <c r="C36" s="151"/>
      <c r="D36" s="151"/>
      <c r="E36" s="151"/>
      <c r="F36" s="151"/>
      <c r="G36" s="151"/>
      <c r="H36" s="152"/>
    </row>
    <row r="37" spans="2:8" s="54" customFormat="1" ht="23.25" customHeight="1">
      <c r="B37" s="153" t="s">
        <v>147</v>
      </c>
      <c r="C37" s="151"/>
      <c r="D37" s="151"/>
      <c r="E37" s="151"/>
      <c r="F37" s="151"/>
      <c r="G37" s="151"/>
      <c r="H37" s="152"/>
    </row>
    <row r="39" spans="2:8" ht="15.75">
      <c r="B39" s="281" t="s">
        <v>148</v>
      </c>
      <c r="C39" s="281"/>
      <c r="D39" s="281"/>
      <c r="E39" s="281"/>
      <c r="F39" s="281"/>
    </row>
    <row r="40" spans="2:8" ht="16.5" thickBot="1">
      <c r="B40" s="35"/>
      <c r="C40" s="35"/>
      <c r="D40" s="35"/>
      <c r="E40" s="35"/>
      <c r="F40" s="35"/>
    </row>
    <row r="41" spans="2:8" ht="16.5" thickBot="1">
      <c r="B41" s="134" t="s">
        <v>149</v>
      </c>
      <c r="C41" s="135" t="s">
        <v>125</v>
      </c>
      <c r="D41" s="136" t="s">
        <v>108</v>
      </c>
      <c r="E41" s="137" t="s">
        <v>111</v>
      </c>
      <c r="F41" s="138" t="s">
        <v>150</v>
      </c>
    </row>
    <row r="42" spans="2:8" ht="15.75">
      <c r="B42" s="282" t="s">
        <v>151</v>
      </c>
      <c r="C42" s="283"/>
      <c r="D42" s="283"/>
      <c r="E42" s="283"/>
      <c r="F42" s="284"/>
    </row>
    <row r="43" spans="2:8" ht="15.75">
      <c r="B43" s="116" t="s">
        <v>152</v>
      </c>
      <c r="C43" s="124" t="s">
        <v>125</v>
      </c>
      <c r="D43" s="117">
        <v>5</v>
      </c>
      <c r="E43" s="121">
        <v>80000</v>
      </c>
      <c r="F43" s="123">
        <f t="shared" ref="F43:F62" si="2">D43*E43</f>
        <v>400000</v>
      </c>
    </row>
    <row r="44" spans="2:8" ht="15.75">
      <c r="B44" s="116" t="s">
        <v>153</v>
      </c>
      <c r="C44" s="124" t="s">
        <v>125</v>
      </c>
      <c r="D44" s="117">
        <v>2</v>
      </c>
      <c r="E44" s="121">
        <v>40000</v>
      </c>
      <c r="F44" s="123">
        <f t="shared" si="2"/>
        <v>80000</v>
      </c>
    </row>
    <row r="45" spans="2:8" ht="15.75">
      <c r="B45" s="116" t="s">
        <v>154</v>
      </c>
      <c r="C45" s="124" t="s">
        <v>125</v>
      </c>
      <c r="D45" s="117">
        <v>5</v>
      </c>
      <c r="E45" s="121">
        <v>45000</v>
      </c>
      <c r="F45" s="123">
        <f t="shared" si="2"/>
        <v>225000</v>
      </c>
    </row>
    <row r="46" spans="2:8" ht="15.75">
      <c r="B46" s="116" t="s">
        <v>155</v>
      </c>
      <c r="C46" s="124" t="s">
        <v>125</v>
      </c>
      <c r="D46" s="117">
        <v>5</v>
      </c>
      <c r="E46" s="121">
        <v>60000</v>
      </c>
      <c r="F46" s="123">
        <f t="shared" si="2"/>
        <v>300000</v>
      </c>
    </row>
    <row r="47" spans="2:8" ht="15.75">
      <c r="B47" s="116" t="s">
        <v>156</v>
      </c>
      <c r="C47" s="124" t="s">
        <v>125</v>
      </c>
      <c r="D47" s="117">
        <v>5</v>
      </c>
      <c r="E47" s="121">
        <v>15000</v>
      </c>
      <c r="F47" s="123">
        <f t="shared" si="2"/>
        <v>75000</v>
      </c>
    </row>
    <row r="48" spans="2:8" ht="15.75">
      <c r="B48" s="116" t="s">
        <v>157</v>
      </c>
      <c r="C48" s="124" t="s">
        <v>125</v>
      </c>
      <c r="D48" s="117">
        <v>5</v>
      </c>
      <c r="E48" s="121">
        <v>60000</v>
      </c>
      <c r="F48" s="123">
        <f t="shared" si="2"/>
        <v>300000</v>
      </c>
    </row>
    <row r="49" spans="2:6" ht="15.75">
      <c r="B49" s="116" t="s">
        <v>158</v>
      </c>
      <c r="C49" s="124" t="s">
        <v>125</v>
      </c>
      <c r="D49" s="117">
        <v>5</v>
      </c>
      <c r="E49" s="121">
        <v>25000</v>
      </c>
      <c r="F49" s="123">
        <f t="shared" si="2"/>
        <v>125000</v>
      </c>
    </row>
    <row r="50" spans="2:6" ht="15.75">
      <c r="B50" s="116" t="s">
        <v>159</v>
      </c>
      <c r="C50" s="124" t="s">
        <v>125</v>
      </c>
      <c r="D50" s="117">
        <v>5</v>
      </c>
      <c r="E50" s="121">
        <v>12000</v>
      </c>
      <c r="F50" s="123">
        <f t="shared" si="2"/>
        <v>60000</v>
      </c>
    </row>
    <row r="51" spans="2:6" ht="15.75">
      <c r="B51" s="116" t="s">
        <v>160</v>
      </c>
      <c r="C51" s="124" t="s">
        <v>125</v>
      </c>
      <c r="D51" s="117">
        <v>5</v>
      </c>
      <c r="E51" s="121">
        <v>60000</v>
      </c>
      <c r="F51" s="123">
        <f t="shared" si="2"/>
        <v>300000</v>
      </c>
    </row>
    <row r="52" spans="2:6" ht="15.75">
      <c r="B52" s="118" t="s">
        <v>161</v>
      </c>
      <c r="C52" s="124" t="s">
        <v>125</v>
      </c>
      <c r="D52" s="119">
        <v>5</v>
      </c>
      <c r="E52" s="122">
        <v>60000</v>
      </c>
      <c r="F52" s="123">
        <f t="shared" si="2"/>
        <v>300000</v>
      </c>
    </row>
    <row r="53" spans="2:6" ht="15.75">
      <c r="B53" s="116" t="s">
        <v>162</v>
      </c>
      <c r="C53" s="124" t="s">
        <v>125</v>
      </c>
      <c r="D53" s="117">
        <v>5</v>
      </c>
      <c r="E53" s="121">
        <v>150000</v>
      </c>
      <c r="F53" s="123">
        <f t="shared" si="2"/>
        <v>750000</v>
      </c>
    </row>
    <row r="54" spans="2:6" ht="15.75">
      <c r="B54" s="116" t="s">
        <v>163</v>
      </c>
      <c r="C54" s="124" t="s">
        <v>125</v>
      </c>
      <c r="D54" s="117">
        <v>5</v>
      </c>
      <c r="E54" s="121">
        <v>160000</v>
      </c>
      <c r="F54" s="123">
        <f t="shared" si="2"/>
        <v>800000</v>
      </c>
    </row>
    <row r="55" spans="2:6" ht="15.75">
      <c r="B55" s="116" t="s">
        <v>164</v>
      </c>
      <c r="C55" s="124" t="s">
        <v>125</v>
      </c>
      <c r="D55" s="117">
        <v>5</v>
      </c>
      <c r="E55" s="121">
        <v>180000</v>
      </c>
      <c r="F55" s="123">
        <f t="shared" si="2"/>
        <v>900000</v>
      </c>
    </row>
    <row r="56" spans="2:6" ht="15.75">
      <c r="B56" s="116" t="s">
        <v>165</v>
      </c>
      <c r="C56" s="124" t="s">
        <v>125</v>
      </c>
      <c r="D56" s="117">
        <v>5</v>
      </c>
      <c r="E56" s="121">
        <v>70000</v>
      </c>
      <c r="F56" s="123">
        <f t="shared" si="2"/>
        <v>350000</v>
      </c>
    </row>
    <row r="57" spans="2:6" ht="15.75">
      <c r="B57" s="116" t="s">
        <v>166</v>
      </c>
      <c r="C57" s="124" t="s">
        <v>125</v>
      </c>
      <c r="D57" s="117">
        <v>2</v>
      </c>
      <c r="E57" s="121">
        <v>110000</v>
      </c>
      <c r="F57" s="123">
        <f t="shared" si="2"/>
        <v>220000</v>
      </c>
    </row>
    <row r="58" spans="2:6" ht="15.75">
      <c r="B58" s="116" t="s">
        <v>167</v>
      </c>
      <c r="C58" s="124" t="s">
        <v>125</v>
      </c>
      <c r="D58" s="117">
        <v>3</v>
      </c>
      <c r="E58" s="121">
        <v>350000</v>
      </c>
      <c r="F58" s="123">
        <f t="shared" si="2"/>
        <v>1050000</v>
      </c>
    </row>
    <row r="59" spans="2:6" ht="30.75">
      <c r="B59" s="120" t="s">
        <v>168</v>
      </c>
      <c r="C59" s="124" t="s">
        <v>125</v>
      </c>
      <c r="D59" s="119">
        <v>5</v>
      </c>
      <c r="E59" s="121">
        <v>450000</v>
      </c>
      <c r="F59" s="123">
        <f t="shared" si="2"/>
        <v>2250000</v>
      </c>
    </row>
    <row r="60" spans="2:6" ht="15.75">
      <c r="B60" s="116" t="s">
        <v>169</v>
      </c>
      <c r="C60" s="124" t="s">
        <v>125</v>
      </c>
      <c r="D60" s="117">
        <v>5</v>
      </c>
      <c r="E60" s="121">
        <v>140000</v>
      </c>
      <c r="F60" s="123">
        <f t="shared" si="2"/>
        <v>700000</v>
      </c>
    </row>
    <row r="61" spans="2:6" ht="30.75">
      <c r="B61" s="120" t="s">
        <v>170</v>
      </c>
      <c r="C61" s="124" t="s">
        <v>125</v>
      </c>
      <c r="D61" s="117">
        <v>1</v>
      </c>
      <c r="E61" s="121">
        <v>4500000</v>
      </c>
      <c r="F61" s="123">
        <f t="shared" si="2"/>
        <v>4500000</v>
      </c>
    </row>
    <row r="62" spans="2:6" ht="120.75" thickBot="1">
      <c r="B62" s="150" t="s">
        <v>171</v>
      </c>
      <c r="C62" s="139" t="s">
        <v>125</v>
      </c>
      <c r="D62" s="140">
        <v>2</v>
      </c>
      <c r="E62" s="141">
        <v>750000</v>
      </c>
      <c r="F62" s="142">
        <f t="shared" si="2"/>
        <v>1500000</v>
      </c>
    </row>
    <row r="63" spans="2:6" ht="16.5" thickBot="1">
      <c r="B63" s="285" t="s">
        <v>172</v>
      </c>
      <c r="C63" s="286"/>
      <c r="D63" s="286"/>
      <c r="E63" s="286"/>
      <c r="F63" s="143">
        <f>SUM(F43:F62)</f>
        <v>15185000</v>
      </c>
    </row>
    <row r="64" spans="2:6" ht="16.5" thickBot="1">
      <c r="B64" s="35"/>
      <c r="C64" s="35"/>
      <c r="D64" s="35"/>
      <c r="E64" s="35"/>
      <c r="F64" s="35"/>
    </row>
    <row r="65" spans="2:6" ht="16.5" thickBot="1">
      <c r="B65" s="287" t="s">
        <v>173</v>
      </c>
      <c r="C65" s="288"/>
      <c r="D65" s="288"/>
      <c r="E65" s="288"/>
      <c r="F65" s="289"/>
    </row>
    <row r="66" spans="2:6" ht="16.5" thickBot="1">
      <c r="B66" s="35"/>
      <c r="C66" s="35"/>
      <c r="D66" s="35"/>
      <c r="E66" s="35"/>
      <c r="F66" s="35"/>
    </row>
    <row r="67" spans="2:6" ht="16.5" thickBot="1">
      <c r="B67" s="134" t="s">
        <v>149</v>
      </c>
      <c r="C67" s="135" t="s">
        <v>125</v>
      </c>
      <c r="D67" s="136" t="s">
        <v>108</v>
      </c>
      <c r="E67" s="137" t="s">
        <v>111</v>
      </c>
      <c r="F67" s="138" t="s">
        <v>150</v>
      </c>
    </row>
    <row r="68" spans="2:6" ht="30">
      <c r="B68" s="130" t="s">
        <v>174</v>
      </c>
      <c r="C68" s="131" t="s">
        <v>125</v>
      </c>
      <c r="D68" s="131">
        <v>1</v>
      </c>
      <c r="E68" s="132">
        <v>4000000</v>
      </c>
      <c r="F68" s="133">
        <f>D68*E68</f>
        <v>4000000</v>
      </c>
    </row>
    <row r="69" spans="2:6" ht="30">
      <c r="B69" s="125" t="s">
        <v>175</v>
      </c>
      <c r="C69" s="68" t="s">
        <v>125</v>
      </c>
      <c r="D69" s="68">
        <v>1</v>
      </c>
      <c r="E69" s="127">
        <v>185000</v>
      </c>
      <c r="F69" s="129">
        <f t="shared" ref="F69:F79" si="3">D69*E69</f>
        <v>185000</v>
      </c>
    </row>
    <row r="70" spans="2:6" ht="45">
      <c r="B70" s="125" t="s">
        <v>176</v>
      </c>
      <c r="C70" s="68" t="s">
        <v>125</v>
      </c>
      <c r="D70" s="68">
        <v>1</v>
      </c>
      <c r="E70" s="127">
        <v>250000</v>
      </c>
      <c r="F70" s="129">
        <f t="shared" si="3"/>
        <v>250000</v>
      </c>
    </row>
    <row r="71" spans="2:6">
      <c r="B71" s="126" t="s">
        <v>177</v>
      </c>
      <c r="C71" s="68" t="s">
        <v>125</v>
      </c>
      <c r="D71" s="68">
        <v>1</v>
      </c>
      <c r="E71" s="127">
        <v>84000</v>
      </c>
      <c r="F71" s="129">
        <f t="shared" si="3"/>
        <v>84000</v>
      </c>
    </row>
    <row r="72" spans="2:6" ht="45">
      <c r="B72" s="126" t="s">
        <v>178</v>
      </c>
      <c r="C72" s="68" t="s">
        <v>125</v>
      </c>
      <c r="D72" s="68">
        <v>1</v>
      </c>
      <c r="E72" s="127">
        <v>117150</v>
      </c>
      <c r="F72" s="129">
        <f t="shared" si="3"/>
        <v>117150</v>
      </c>
    </row>
    <row r="73" spans="2:6" ht="45">
      <c r="B73" s="126" t="s">
        <v>179</v>
      </c>
      <c r="C73" s="68" t="s">
        <v>125</v>
      </c>
      <c r="D73" s="68">
        <v>1</v>
      </c>
      <c r="E73" s="127">
        <v>115550</v>
      </c>
      <c r="F73" s="129">
        <f t="shared" si="3"/>
        <v>115550</v>
      </c>
    </row>
    <row r="74" spans="2:6" ht="45">
      <c r="B74" s="126" t="s">
        <v>180</v>
      </c>
      <c r="C74" s="68" t="s">
        <v>125</v>
      </c>
      <c r="D74" s="68">
        <v>1</v>
      </c>
      <c r="E74" s="128">
        <v>96100</v>
      </c>
      <c r="F74" s="129">
        <f t="shared" si="3"/>
        <v>96100</v>
      </c>
    </row>
    <row r="75" spans="2:6" ht="45">
      <c r="B75" s="126" t="s">
        <v>181</v>
      </c>
      <c r="C75" s="68" t="s">
        <v>125</v>
      </c>
      <c r="D75" s="68">
        <v>1</v>
      </c>
      <c r="E75" s="127">
        <v>509900</v>
      </c>
      <c r="F75" s="129">
        <f t="shared" si="3"/>
        <v>509900</v>
      </c>
    </row>
    <row r="76" spans="2:6" ht="60">
      <c r="B76" s="125" t="s">
        <v>182</v>
      </c>
      <c r="C76" s="68" t="s">
        <v>125</v>
      </c>
      <c r="D76" s="68">
        <v>1</v>
      </c>
      <c r="E76" s="127">
        <v>180000</v>
      </c>
      <c r="F76" s="129">
        <f t="shared" si="3"/>
        <v>180000</v>
      </c>
    </row>
    <row r="77" spans="2:6" ht="120">
      <c r="B77" s="125" t="s">
        <v>183</v>
      </c>
      <c r="C77" s="68" t="s">
        <v>125</v>
      </c>
      <c r="D77" s="68">
        <v>1</v>
      </c>
      <c r="E77" s="127">
        <v>396680</v>
      </c>
      <c r="F77" s="129">
        <f t="shared" si="3"/>
        <v>396680</v>
      </c>
    </row>
    <row r="78" spans="2:6" ht="135">
      <c r="B78" s="126" t="s">
        <v>171</v>
      </c>
      <c r="C78" s="68" t="s">
        <v>125</v>
      </c>
      <c r="D78" s="68">
        <v>1</v>
      </c>
      <c r="E78" s="144">
        <v>800000</v>
      </c>
      <c r="F78" s="129">
        <f t="shared" si="3"/>
        <v>800000</v>
      </c>
    </row>
    <row r="79" spans="2:6" ht="16.5" thickBot="1">
      <c r="B79" s="145" t="s">
        <v>184</v>
      </c>
      <c r="C79" s="146" t="s">
        <v>125</v>
      </c>
      <c r="D79" s="146">
        <v>1</v>
      </c>
      <c r="E79" s="147">
        <v>5000000</v>
      </c>
      <c r="F79" s="148">
        <f t="shared" si="3"/>
        <v>5000000</v>
      </c>
    </row>
    <row r="80" spans="2:6" ht="16.5" thickBot="1">
      <c r="B80" s="290" t="s">
        <v>172</v>
      </c>
      <c r="C80" s="291"/>
      <c r="D80" s="291"/>
      <c r="E80" s="292"/>
      <c r="F80" s="149">
        <f>SUM(F68:F79)</f>
        <v>11734380</v>
      </c>
    </row>
    <row r="81" spans="2:6" ht="15.75">
      <c r="B81" s="35"/>
      <c r="C81" s="35"/>
      <c r="D81" s="35"/>
      <c r="E81" s="35"/>
      <c r="F81" s="35"/>
    </row>
    <row r="82" spans="2:6" ht="15.75">
      <c r="B82" s="35"/>
      <c r="C82" s="35"/>
      <c r="D82" s="35"/>
      <c r="E82" s="35"/>
      <c r="F82" s="35"/>
    </row>
    <row r="83" spans="2:6" ht="15.75">
      <c r="B83" s="35"/>
      <c r="C83" s="35"/>
      <c r="D83" s="35"/>
      <c r="E83" s="35"/>
      <c r="F83" s="35"/>
    </row>
    <row r="84" spans="2:6" ht="15.75">
      <c r="B84" s="35"/>
      <c r="C84" s="35"/>
      <c r="D84" s="35"/>
      <c r="E84" s="35"/>
      <c r="F84" s="35"/>
    </row>
    <row r="85" spans="2:6" ht="15.75">
      <c r="B85" s="35"/>
      <c r="C85" s="35"/>
      <c r="D85" s="35"/>
      <c r="E85" s="35"/>
      <c r="F85" s="35"/>
    </row>
    <row r="86" spans="2:6" ht="15.75">
      <c r="B86" s="35"/>
      <c r="C86" s="35"/>
      <c r="D86" s="35"/>
      <c r="E86" s="35"/>
      <c r="F86" s="35"/>
    </row>
    <row r="87" spans="2:6" ht="15.75">
      <c r="B87" s="35"/>
      <c r="C87" s="35"/>
      <c r="D87" s="35"/>
      <c r="E87" s="35"/>
      <c r="F87" s="35"/>
    </row>
    <row r="88" spans="2:6" ht="15.75">
      <c r="B88" s="35"/>
      <c r="C88" s="35"/>
      <c r="D88" s="35"/>
      <c r="E88" s="35"/>
      <c r="F88" s="35"/>
    </row>
    <row r="89" spans="2:6" ht="15.75">
      <c r="B89" s="35"/>
      <c r="C89" s="35"/>
      <c r="D89" s="35"/>
      <c r="E89" s="35"/>
      <c r="F89" s="35"/>
    </row>
    <row r="90" spans="2:6" ht="15.75">
      <c r="B90" s="35"/>
      <c r="C90" s="35"/>
      <c r="D90" s="35"/>
      <c r="E90" s="35"/>
      <c r="F90" s="35"/>
    </row>
    <row r="91" spans="2:6" ht="15.75">
      <c r="B91" s="35"/>
      <c r="C91" s="35"/>
      <c r="D91" s="35"/>
      <c r="E91" s="35"/>
      <c r="F91" s="35"/>
    </row>
    <row r="92" spans="2:6" ht="15.75">
      <c r="B92" s="35"/>
      <c r="C92" s="35"/>
      <c r="D92" s="35"/>
      <c r="E92" s="35"/>
      <c r="F92" s="35"/>
    </row>
    <row r="93" spans="2:6" ht="15.75">
      <c r="B93" s="35"/>
      <c r="C93" s="35"/>
      <c r="D93" s="35"/>
      <c r="E93" s="35"/>
      <c r="F93" s="35"/>
    </row>
    <row r="94" spans="2:6" ht="15.75">
      <c r="B94" s="35"/>
      <c r="C94" s="35"/>
      <c r="D94" s="35"/>
      <c r="E94" s="35"/>
      <c r="F94" s="35"/>
    </row>
    <row r="95" spans="2:6" ht="15.75">
      <c r="B95" s="35"/>
      <c r="C95" s="35"/>
      <c r="D95" s="35"/>
      <c r="E95" s="35"/>
      <c r="F95" s="35"/>
    </row>
    <row r="96" spans="2:6" ht="15.75">
      <c r="B96" s="35"/>
      <c r="C96" s="35"/>
      <c r="D96" s="35"/>
      <c r="E96" s="35"/>
      <c r="F96" s="35"/>
    </row>
    <row r="97" spans="2:6" ht="15.75">
      <c r="B97" s="35"/>
      <c r="C97" s="35"/>
      <c r="D97" s="35"/>
      <c r="E97" s="35"/>
      <c r="F97" s="35"/>
    </row>
    <row r="98" spans="2:6" ht="15.75">
      <c r="B98" s="35"/>
      <c r="C98" s="35"/>
      <c r="D98" s="35"/>
      <c r="E98" s="35"/>
      <c r="F98" s="35"/>
    </row>
    <row r="99" spans="2:6" ht="15.75">
      <c r="B99" s="35"/>
      <c r="C99" s="35"/>
      <c r="D99" s="35"/>
      <c r="E99" s="35"/>
      <c r="F99" s="35"/>
    </row>
    <row r="100" spans="2:6" ht="15.75">
      <c r="B100" s="35"/>
      <c r="C100" s="35"/>
      <c r="D100" s="35"/>
      <c r="E100" s="35"/>
      <c r="F100" s="35"/>
    </row>
    <row r="101" spans="2:6" ht="15.75">
      <c r="B101" s="35"/>
      <c r="C101" s="35"/>
      <c r="D101" s="35"/>
      <c r="E101" s="35"/>
      <c r="F101" s="35"/>
    </row>
    <row r="102" spans="2:6" ht="15.75">
      <c r="B102" s="35"/>
      <c r="C102" s="35"/>
      <c r="D102" s="35"/>
      <c r="E102" s="35"/>
      <c r="F102" s="35"/>
    </row>
    <row r="103" spans="2:6" ht="15.75">
      <c r="B103" s="35"/>
      <c r="C103" s="35"/>
      <c r="D103" s="35"/>
      <c r="E103" s="35"/>
      <c r="F103" s="35"/>
    </row>
    <row r="104" spans="2:6" ht="15.75">
      <c r="B104" s="35"/>
      <c r="C104" s="35"/>
      <c r="D104" s="35"/>
      <c r="E104" s="35"/>
      <c r="F104" s="35"/>
    </row>
    <row r="105" spans="2:6" ht="15.75">
      <c r="B105" s="35"/>
      <c r="C105" s="35"/>
      <c r="D105" s="35"/>
      <c r="E105" s="35"/>
      <c r="F105" s="35"/>
    </row>
    <row r="106" spans="2:6" ht="15.75">
      <c r="B106" s="35"/>
      <c r="C106" s="35"/>
      <c r="D106" s="35"/>
      <c r="E106" s="35"/>
      <c r="F106" s="35"/>
    </row>
    <row r="107" spans="2:6" ht="15.75">
      <c r="B107" s="35"/>
      <c r="C107" s="35"/>
      <c r="D107" s="35"/>
      <c r="E107" s="35"/>
      <c r="F107" s="35"/>
    </row>
    <row r="108" spans="2:6" ht="15.75">
      <c r="B108" s="35"/>
      <c r="C108" s="35"/>
      <c r="D108" s="35"/>
      <c r="E108" s="35"/>
      <c r="F108" s="35"/>
    </row>
    <row r="109" spans="2:6" ht="15.75">
      <c r="B109" s="35"/>
      <c r="C109" s="35"/>
      <c r="D109" s="35"/>
      <c r="E109" s="35"/>
      <c r="F109" s="35"/>
    </row>
    <row r="110" spans="2:6" ht="15.75">
      <c r="B110" s="35"/>
      <c r="C110" s="35"/>
      <c r="D110" s="35"/>
      <c r="E110" s="35"/>
      <c r="F110" s="35"/>
    </row>
    <row r="111" spans="2:6" ht="15.75">
      <c r="B111" s="35"/>
      <c r="C111" s="35"/>
      <c r="D111" s="35"/>
      <c r="E111" s="35"/>
      <c r="F111" s="35"/>
    </row>
    <row r="112" spans="2:6" ht="15.75">
      <c r="B112" s="35"/>
      <c r="C112" s="35"/>
      <c r="D112" s="35"/>
      <c r="E112" s="35"/>
      <c r="F112" s="35"/>
    </row>
    <row r="113" spans="2:6" ht="15.75">
      <c r="B113" s="35"/>
      <c r="C113" s="35"/>
      <c r="D113" s="35"/>
      <c r="E113" s="35"/>
      <c r="F113" s="35"/>
    </row>
    <row r="114" spans="2:6" ht="15.75">
      <c r="B114" s="35"/>
      <c r="C114" s="35"/>
      <c r="D114" s="35"/>
      <c r="E114" s="35"/>
      <c r="F114" s="35"/>
    </row>
    <row r="115" spans="2:6" ht="15.75">
      <c r="B115" s="35"/>
      <c r="C115" s="35"/>
      <c r="D115" s="35"/>
      <c r="E115" s="35"/>
      <c r="F115" s="35"/>
    </row>
    <row r="116" spans="2:6" ht="15.75">
      <c r="B116" s="35"/>
      <c r="C116" s="35"/>
      <c r="D116" s="35"/>
      <c r="E116" s="35"/>
      <c r="F116" s="35"/>
    </row>
    <row r="117" spans="2:6" ht="15.75">
      <c r="B117" s="35"/>
      <c r="C117" s="35"/>
      <c r="D117" s="35"/>
      <c r="E117" s="35"/>
      <c r="F117" s="35"/>
    </row>
    <row r="118" spans="2:6" ht="15.75">
      <c r="B118" s="35"/>
      <c r="C118" s="35"/>
      <c r="D118" s="35"/>
      <c r="E118" s="35"/>
      <c r="F118" s="35"/>
    </row>
    <row r="119" spans="2:6" ht="15.75">
      <c r="B119" s="35"/>
      <c r="C119" s="35"/>
      <c r="D119" s="35"/>
      <c r="E119" s="35"/>
      <c r="F119" s="35"/>
    </row>
    <row r="120" spans="2:6" ht="15.75">
      <c r="B120" s="35"/>
      <c r="C120" s="35"/>
      <c r="D120" s="35"/>
      <c r="E120" s="35"/>
      <c r="F120" s="35"/>
    </row>
    <row r="121" spans="2:6" ht="15.75">
      <c r="B121" s="35"/>
      <c r="C121" s="35"/>
      <c r="D121" s="35"/>
      <c r="E121" s="35"/>
      <c r="F121" s="35"/>
    </row>
    <row r="122" spans="2:6" ht="15.75">
      <c r="B122" s="35"/>
      <c r="C122" s="35"/>
      <c r="D122" s="35"/>
      <c r="E122" s="35"/>
      <c r="F122" s="35"/>
    </row>
    <row r="123" spans="2:6" ht="15.75">
      <c r="B123" s="35"/>
      <c r="C123" s="35"/>
      <c r="D123" s="35"/>
      <c r="E123" s="35"/>
      <c r="F123" s="35"/>
    </row>
    <row r="124" spans="2:6" ht="15.75">
      <c r="B124" s="35"/>
      <c r="C124" s="35"/>
      <c r="D124" s="35"/>
      <c r="E124" s="35"/>
      <c r="F124" s="35"/>
    </row>
    <row r="125" spans="2:6" ht="15.75">
      <c r="B125" s="35"/>
      <c r="C125" s="35"/>
      <c r="D125" s="35"/>
      <c r="E125" s="35"/>
      <c r="F125" s="35"/>
    </row>
    <row r="126" spans="2:6" ht="15.75">
      <c r="B126" s="35"/>
      <c r="C126" s="35"/>
      <c r="D126" s="35"/>
      <c r="E126" s="35"/>
      <c r="F126" s="35"/>
    </row>
    <row r="127" spans="2:6" ht="15.75">
      <c r="B127" s="35"/>
      <c r="C127" s="35"/>
      <c r="D127" s="35"/>
      <c r="E127" s="35"/>
      <c r="F127" s="35"/>
    </row>
    <row r="128" spans="2:6" ht="15.75">
      <c r="B128" s="35"/>
      <c r="C128" s="35"/>
      <c r="D128" s="35"/>
      <c r="E128" s="35"/>
      <c r="F128" s="35"/>
    </row>
    <row r="129" spans="2:6" ht="15.75">
      <c r="B129" s="35"/>
      <c r="C129" s="35"/>
      <c r="D129" s="35"/>
      <c r="E129" s="35"/>
      <c r="F129" s="35"/>
    </row>
    <row r="130" spans="2:6" ht="15.75">
      <c r="B130" s="35"/>
      <c r="C130" s="35"/>
      <c r="D130" s="35"/>
      <c r="E130" s="35"/>
      <c r="F130" s="35"/>
    </row>
    <row r="131" spans="2:6" ht="15.75">
      <c r="B131" s="35"/>
      <c r="C131" s="35"/>
      <c r="D131" s="35"/>
      <c r="E131" s="35"/>
      <c r="F131" s="35"/>
    </row>
    <row r="132" spans="2:6" ht="15.75">
      <c r="B132" s="35"/>
      <c r="C132" s="35"/>
      <c r="D132" s="35"/>
      <c r="E132" s="35"/>
      <c r="F132" s="35"/>
    </row>
    <row r="133" spans="2:6" ht="15.75">
      <c r="B133" s="35"/>
      <c r="C133" s="35"/>
      <c r="D133" s="35"/>
      <c r="E133" s="35"/>
      <c r="F133" s="35"/>
    </row>
    <row r="134" spans="2:6" ht="15.75">
      <c r="B134" s="35"/>
      <c r="C134" s="35"/>
      <c r="D134" s="35"/>
      <c r="E134" s="35"/>
      <c r="F134" s="35"/>
    </row>
    <row r="135" spans="2:6" ht="15.75">
      <c r="B135" s="35"/>
      <c r="C135" s="35"/>
      <c r="D135" s="35"/>
      <c r="E135" s="35"/>
      <c r="F135" s="35"/>
    </row>
    <row r="136" spans="2:6" ht="15.75">
      <c r="B136" s="35"/>
      <c r="C136" s="35"/>
      <c r="D136" s="35"/>
      <c r="E136" s="35"/>
      <c r="F136" s="35"/>
    </row>
    <row r="137" spans="2:6" ht="15.75">
      <c r="B137" s="35"/>
      <c r="C137" s="35"/>
      <c r="D137" s="35"/>
      <c r="E137" s="35"/>
      <c r="F137" s="35"/>
    </row>
    <row r="138" spans="2:6" ht="15.75">
      <c r="B138" s="35"/>
      <c r="C138" s="35"/>
      <c r="D138" s="35"/>
      <c r="E138" s="35"/>
      <c r="F138" s="35"/>
    </row>
  </sheetData>
  <mergeCells count="29">
    <mergeCell ref="B1:H5"/>
    <mergeCell ref="B6:B16"/>
    <mergeCell ref="B17:G17"/>
    <mergeCell ref="B18:B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65:F65"/>
    <mergeCell ref="B80:E80"/>
    <mergeCell ref="B34:G34"/>
    <mergeCell ref="B35:G35"/>
    <mergeCell ref="C28:D28"/>
    <mergeCell ref="F29:G29"/>
    <mergeCell ref="B30:G30"/>
    <mergeCell ref="B31:G31"/>
    <mergeCell ref="B32:G32"/>
    <mergeCell ref="B33:G33"/>
    <mergeCell ref="K6:M6"/>
    <mergeCell ref="K7:M7"/>
    <mergeCell ref="B39:F39"/>
    <mergeCell ref="B42:F42"/>
    <mergeCell ref="B63:E63"/>
    <mergeCell ref="C27:D27"/>
  </mergeCells>
  <hyperlinks>
    <hyperlink ref="K6:M6" location="'$ Operativo'!B37" display="Inversiones avistamiento de aves" xr:uid="{A0F2ACA3-494A-43C7-89E9-7DFFA023FC90}"/>
    <hyperlink ref="K7:M7" location="'$ Operativo'!B63" display="Inversiones turismo rural" xr:uid="{407FDEE5-EE95-466A-A718-D2F3E3FE5E4B}"/>
  </hyperlink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02F6CA6-C805-46D4-9478-E14630998417}">
          <x14:formula1>
            <xm:f>Responsables!$B$3:$B$10</xm:f>
          </x14:formula1>
          <xm:sqref>C10:C16</xm:sqref>
        </x14:dataValidation>
        <x14:dataValidation type="list" allowBlank="1" showInputMessage="1" showErrorMessage="1" xr:uid="{4FFCD9AA-97C7-4683-96A7-F27660A1813F}">
          <x14:formula1>
            <xm:f>Responsables!$B$3:$B$9</xm:f>
          </x14:formula1>
          <xm:sqref>C8:C9</xm:sqref>
        </x14:dataValidation>
        <x14:dataValidation type="list" allowBlank="1" showInputMessage="1" showErrorMessage="1" xr:uid="{E81461BD-879D-4B8E-A3DA-BFC32240A625}">
          <x14:formula1>
            <xm:f>Responsables!$B$3:$B$8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H13"/>
  <sheetViews>
    <sheetView topLeftCell="A4" zoomScale="95" zoomScaleNormal="95" workbookViewId="0">
      <selection activeCell="H6" sqref="H6"/>
    </sheetView>
  </sheetViews>
  <sheetFormatPr defaultColWidth="11.42578125" defaultRowHeight="15"/>
  <cols>
    <col min="1" max="1" width="11.42578125" style="3"/>
    <col min="2" max="2" width="50.85546875" style="3" customWidth="1"/>
    <col min="3" max="4" width="11.42578125" style="3"/>
    <col min="5" max="5" width="19.7109375" style="3" customWidth="1"/>
    <col min="6" max="6" width="26.140625" style="3" customWidth="1"/>
    <col min="7" max="7" width="11.42578125" style="3"/>
    <col min="8" max="8" width="15" style="3" bestFit="1" customWidth="1"/>
    <col min="9" max="16384" width="11.42578125" style="3"/>
  </cols>
  <sheetData>
    <row r="1" spans="2:8" ht="79.5" customHeight="1">
      <c r="B1" s="293" t="s">
        <v>185</v>
      </c>
      <c r="C1" s="294"/>
      <c r="D1" s="294"/>
      <c r="E1" s="294"/>
      <c r="F1" s="295"/>
    </row>
    <row r="2" spans="2:8" ht="27" customHeight="1">
      <c r="B2" s="87" t="s">
        <v>186</v>
      </c>
      <c r="C2" s="88" t="s">
        <v>125</v>
      </c>
      <c r="D2" s="88" t="s">
        <v>187</v>
      </c>
      <c r="E2" s="88" t="s">
        <v>111</v>
      </c>
      <c r="F2" s="89" t="s">
        <v>150</v>
      </c>
    </row>
    <row r="3" spans="2:8" ht="15.75">
      <c r="B3" s="36" t="s">
        <v>188</v>
      </c>
      <c r="C3" s="77" t="s">
        <v>189</v>
      </c>
      <c r="D3" s="77">
        <v>0.6</v>
      </c>
      <c r="E3" s="39">
        <v>3500000</v>
      </c>
      <c r="F3" s="79">
        <f>+E3*D3</f>
        <v>2100000</v>
      </c>
    </row>
    <row r="4" spans="2:8" ht="15.75">
      <c r="B4" s="41" t="s">
        <v>190</v>
      </c>
      <c r="C4" s="77" t="s">
        <v>189</v>
      </c>
      <c r="D4" s="77">
        <v>0.6</v>
      </c>
      <c r="E4" s="44">
        <v>2500000</v>
      </c>
      <c r="F4" s="79">
        <f t="shared" ref="F4:F5" si="0">+E4*D4</f>
        <v>1500000</v>
      </c>
    </row>
    <row r="5" spans="2:8" ht="15.75">
      <c r="B5" s="46" t="s">
        <v>116</v>
      </c>
      <c r="C5" s="77" t="s">
        <v>189</v>
      </c>
      <c r="D5" s="77">
        <v>0.6</v>
      </c>
      <c r="E5" s="44">
        <v>12920000</v>
      </c>
      <c r="F5" s="79">
        <f t="shared" si="0"/>
        <v>7752000</v>
      </c>
    </row>
    <row r="6" spans="2:8" ht="15.75">
      <c r="B6" s="41"/>
      <c r="C6" s="77"/>
      <c r="D6" s="77"/>
      <c r="E6" s="44"/>
      <c r="F6" s="79"/>
    </row>
    <row r="7" spans="2:8" ht="15.75">
      <c r="B7" s="41"/>
      <c r="C7" s="77"/>
      <c r="D7" s="77"/>
      <c r="E7" s="44"/>
      <c r="F7" s="79"/>
    </row>
    <row r="8" spans="2:8">
      <c r="B8" s="76"/>
      <c r="C8" s="77"/>
      <c r="D8" s="77"/>
      <c r="E8" s="78"/>
      <c r="F8" s="79"/>
    </row>
    <row r="9" spans="2:8">
      <c r="B9" s="76"/>
      <c r="C9" s="77"/>
      <c r="D9" s="77"/>
      <c r="E9" s="78"/>
      <c r="F9" s="79">
        <f>SUM(F3:F8)</f>
        <v>11352000</v>
      </c>
    </row>
    <row r="10" spans="2:8">
      <c r="B10" s="76"/>
      <c r="C10" s="77"/>
      <c r="D10" s="77"/>
      <c r="E10" s="80"/>
      <c r="F10" s="81"/>
      <c r="H10" s="114"/>
    </row>
    <row r="11" spans="2:8">
      <c r="B11" s="82" t="s">
        <v>191</v>
      </c>
      <c r="C11" s="77" t="s">
        <v>129</v>
      </c>
      <c r="D11" s="77">
        <v>16</v>
      </c>
      <c r="E11" s="80">
        <v>1000000</v>
      </c>
      <c r="F11" s="79">
        <v>16000000</v>
      </c>
    </row>
    <row r="12" spans="2:8" ht="15.75" thickBot="1">
      <c r="B12" s="83"/>
      <c r="C12" s="84"/>
      <c r="D12" s="84"/>
      <c r="E12" s="85"/>
      <c r="F12" s="86">
        <v>43970000</v>
      </c>
    </row>
    <row r="13" spans="2:8">
      <c r="F13" s="115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Laura Dueñas</cp:lastModifiedBy>
  <cp:revision/>
  <dcterms:created xsi:type="dcterms:W3CDTF">2022-01-28T00:53:03Z</dcterms:created>
  <dcterms:modified xsi:type="dcterms:W3CDTF">2025-12-01T16:09:07Z</dcterms:modified>
  <cp:category/>
  <cp:contentStatus/>
</cp:coreProperties>
</file>