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f33e7ff53744d7/Documentos/2025/SBN-Bioeconomia-Skaphe/Entregables/Entregable 3/SAF/Ficha y soporte/AjusteSbn/"/>
    </mc:Choice>
  </mc:AlternateContent>
  <xr:revisionPtr revIDLastSave="0" documentId="13_ncr:1_{9260A140-0C48-4065-9C57-28925786161A}" xr6:coauthVersionLast="47" xr6:coauthVersionMax="47" xr10:uidLastSave="{00000000-0000-0000-0000-000000000000}"/>
  <bookViews>
    <workbookView xWindow="-120" yWindow="-120" windowWidth="20730" windowHeight="11040" tabRatio="850" activeTab="2" xr2:uid="{00000000-000D-0000-FFFF-FFFF00000000}"/>
  </bookViews>
  <sheets>
    <sheet name="Portada" sheetId="5" r:id="rId1"/>
    <sheet name="Léame" sheetId="7" r:id="rId2"/>
    <sheet name="Plan de acción" sheetId="1" r:id="rId3"/>
    <sheet name="Actividades SAF" sheetId="10" r:id="rId4"/>
    <sheet name="Responsables" sheetId="6" r:id="rId5"/>
    <sheet name="$Preoperativa" sheetId="4" r:id="rId6"/>
    <sheet name="$Operativo" sheetId="3" r:id="rId7"/>
    <sheet name="$S&amp;E" sheetId="12" r:id="rId8"/>
  </sheets>
  <definedNames>
    <definedName name="hectáreas" localSheetId="6">'$Operativo'!$F$18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20" i="3"/>
  <c r="C19" i="3"/>
  <c r="C18" i="3"/>
  <c r="F126" i="3"/>
  <c r="G21" i="3" s="1"/>
  <c r="H21" i="3" s="1"/>
  <c r="F120" i="3"/>
  <c r="F104" i="3"/>
  <c r="F86" i="3"/>
  <c r="G20" i="3" s="1"/>
  <c r="H20" i="3" s="1"/>
  <c r="F78" i="3"/>
  <c r="G19" i="3" s="1"/>
  <c r="H19" i="3" s="1"/>
  <c r="F70" i="3"/>
  <c r="F60" i="3"/>
  <c r="G18" i="3" s="1"/>
  <c r="H18" i="3" s="1"/>
  <c r="F129" i="3" l="1"/>
  <c r="G10" i="12"/>
  <c r="G8" i="12"/>
  <c r="G9" i="12"/>
  <c r="F7" i="12"/>
  <c r="G7" i="12" s="1"/>
  <c r="F3" i="12"/>
  <c r="G3" i="12" s="1"/>
  <c r="H28" i="3"/>
  <c r="G11" i="3"/>
  <c r="H11" i="3" s="1"/>
  <c r="G12" i="3"/>
  <c r="H12" i="3" s="1"/>
  <c r="G13" i="3"/>
  <c r="H13" i="3" s="1"/>
  <c r="G10" i="3"/>
  <c r="H10" i="3" s="1"/>
  <c r="G7" i="3"/>
  <c r="F4" i="12" s="1"/>
  <c r="G4" i="12" s="1"/>
  <c r="G8" i="3"/>
  <c r="H8" i="3" s="1"/>
  <c r="G9" i="3"/>
  <c r="H9" i="3" s="1"/>
  <c r="G6" i="3"/>
  <c r="H6" i="3" s="1"/>
  <c r="G15" i="4"/>
  <c r="H15" i="4" s="1"/>
  <c r="G9" i="4"/>
  <c r="G10" i="4"/>
  <c r="G11" i="4"/>
  <c r="G12" i="4"/>
  <c r="G13" i="4"/>
  <c r="G14" i="4"/>
  <c r="G8" i="4"/>
  <c r="F9" i="4"/>
  <c r="F10" i="4"/>
  <c r="F11" i="4"/>
  <c r="F12" i="4"/>
  <c r="F13" i="4"/>
  <c r="F14" i="4"/>
  <c r="F8" i="4"/>
  <c r="E12" i="4"/>
  <c r="E13" i="4"/>
  <c r="G3" i="6"/>
  <c r="H22" i="3"/>
  <c r="H27" i="3"/>
  <c r="H26" i="3"/>
  <c r="H25" i="3"/>
  <c r="H24" i="3"/>
  <c r="H23" i="3"/>
  <c r="H26" i="4"/>
  <c r="G6" i="6"/>
  <c r="G7" i="6"/>
  <c r="G8" i="6"/>
  <c r="G9" i="6"/>
  <c r="G10" i="6"/>
  <c r="G11" i="6"/>
  <c r="G12" i="6"/>
  <c r="F5" i="12" l="1"/>
  <c r="G5" i="12" s="1"/>
  <c r="H32" i="3"/>
  <c r="H7" i="3"/>
  <c r="H16" i="3" s="1"/>
  <c r="F6" i="12"/>
  <c r="G6" i="12" s="1"/>
  <c r="H10" i="4"/>
  <c r="H13" i="4"/>
  <c r="H9" i="4"/>
  <c r="H8" i="4"/>
  <c r="H14" i="4"/>
  <c r="H12" i="4"/>
  <c r="H11" i="4"/>
  <c r="G11" i="12" l="1"/>
  <c r="E19" i="12" s="1"/>
  <c r="H33" i="3"/>
  <c r="H34" i="3" s="1"/>
  <c r="H35" i="3" s="1"/>
  <c r="H36" i="3" s="1"/>
  <c r="H37" i="3" s="1"/>
  <c r="E18" i="12" s="1"/>
  <c r="G5" i="6"/>
  <c r="G4" i="6" l="1"/>
  <c r="H25" i="4" l="1"/>
  <c r="H24" i="4"/>
  <c r="H23" i="4"/>
  <c r="H22" i="4"/>
  <c r="H21" i="4"/>
  <c r="H20" i="4"/>
  <c r="H18" i="4"/>
  <c r="H30" i="4" l="1"/>
  <c r="H31" i="4" s="1"/>
  <c r="H32" i="4" l="1"/>
  <c r="H33" i="4" s="1"/>
  <c r="H34" i="4" s="1"/>
  <c r="H35" i="4" l="1"/>
  <c r="E17" i="12" s="1"/>
  <c r="E2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Tipo de personal: personas requeridas para la ejecución del proyecto ya sean calificadas, semicalificadas y no calificadas.
</t>
        </r>
      </text>
    </comment>
    <comment ref="C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Cantidad: número de personas requeridas por tipo de personal, para el cumplimiento de los objetivos</t>
        </r>
      </text>
    </comment>
    <comment ref="E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Tiempo: cantidad de tiempo en el que debe estar involucrado el equipo de trabajo (meses, semanas, días)
</t>
        </r>
      </text>
    </comment>
    <comment ref="G2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Obtener este valor, seguir fórmula de cálculo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7" authorId="0" shapeId="0" xr:uid="{00000000-0006-0000-0500-000001000000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 tipo de personal están relacionadas y descritas en la pestaña de responsables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Gabriel Alejandro Guauque Diaz</author>
  </authors>
  <commentList>
    <comment ref="C5" authorId="0" shapeId="0" xr:uid="{12FCF957-7DED-48D3-B85A-0FEBACB0088B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 tipo de personal están relacionadas y descritas en la pestaña de responsables</t>
        </r>
      </text>
    </comment>
    <comment ref="D108" authorId="1" shapeId="0" xr:uid="{00000000-0006-0000-0600-000001000000}">
      <text>
        <r>
          <rPr>
            <b/>
            <sz val="9"/>
            <color indexed="81"/>
            <rFont val="Tahoma"/>
            <family val="2"/>
          </rPr>
          <t>German Romero Quintero:</t>
        </r>
        <r>
          <rPr>
            <sz val="9"/>
            <color indexed="81"/>
            <rFont val="Tahoma"/>
            <family val="2"/>
          </rPr>
          <t xml:space="preserve">
Hacer un análisis por unidad geomorfológica, se pueden guiar por el mapa de unidades de suelo que tiene el IGAC en su geoportal, o guiarse por criterios técnicos geomorfológicos.</t>
        </r>
      </text>
    </comment>
  </commentList>
</comments>
</file>

<file path=xl/sharedStrings.xml><?xml version="1.0" encoding="utf-8"?>
<sst xmlns="http://schemas.openxmlformats.org/spreadsheetml/2006/main" count="387" uniqueCount="254">
  <si>
    <t>Versión 1</t>
  </si>
  <si>
    <t>REDCRE, 2022</t>
  </si>
  <si>
    <t>Versión 2</t>
  </si>
  <si>
    <t>Ejemplo adaptado por: Corporación Biocomercio Sostenible, Skaphe, 2025</t>
  </si>
  <si>
    <t>Instrucciones</t>
  </si>
  <si>
    <r>
      <t xml:space="preserve">En este instrumento se presenta una guía práctica para la organización y proyección de todas las actividades: preoperativas, operativas, de mantenimiento, monitoreo y evaluación de proyectos de </t>
    </r>
    <r>
      <rPr>
        <sz val="14"/>
        <rFont val="Tahoma"/>
        <family val="2"/>
      </rPr>
      <t>SbN;</t>
    </r>
    <r>
      <rPr>
        <sz val="14"/>
        <color theme="1"/>
        <rFont val="Tahoma"/>
        <family val="2"/>
      </rPr>
      <t xml:space="preserve"> se especifican los costos, plan de compras y responsables. Los costos son de referencia y deberán ser actualizados al momento de la planeación presupuestal real</t>
    </r>
  </si>
  <si>
    <t>Fase 1. Preoperativa</t>
  </si>
  <si>
    <t>En la fase preoperativa se organizan y proyectan actividades de factibilidad, consulta, caracterización y análisis, entre otras, que contribuyen con la identificación de la problemática y el conocimiento del sitio donde se implementarán las estrategias y técnicas específicas de la SbN. Cabe aclarar que las costos son de referencia y deberan ser actualizados cada vez que se haga una planeación presupuestal del proyecto</t>
  </si>
  <si>
    <t>Fase 2. Operativa</t>
  </si>
  <si>
    <t>La fase operativa inicia una vez se han firmado los acuerdos de conservación con las partes interesadas e incluye el desarrollo de las estrategias técnicas y financieras propias de proyectos de SbN.</t>
  </si>
  <si>
    <t>Fase 3. Mantenimiento y monitoreo</t>
  </si>
  <si>
    <t>La fase de mantenimiento y monitoreo se contempla una vez se haya culminado la etapa de implementación y tiene en cuenta las actividades de inspección, control y manejo de los arreglos, estrategias o intervenciones que integran los proyectos de SbN.</t>
  </si>
  <si>
    <t>Plan de acción</t>
  </si>
  <si>
    <t>La construcción de un plan de acción se realiza con la intención de marcar el rumbo deseado dentro del desarrollo de un proyecto, asociado a proyectos de SbN. Para ello, se deben concretar las actividades necesarias para organizar los trabajo de manera que aumenten los rendimientos y se reduzcan los costos y el esfuerzo. Se propone incluir dentro del plan de acción: hitos, cronograma, responsables y presupuesto</t>
  </si>
  <si>
    <t>Ver Plan de acción</t>
  </si>
  <si>
    <t>Hitos</t>
  </si>
  <si>
    <t>Momento específico que se usa para medir el progreso de un proyecto hasta su objetivo final. Pueden estar formulados a través de indicadores, preguntas orientadoras, listas de chequeo o fechas de inicio, finalización o presentación de resultados</t>
  </si>
  <si>
    <t>Responsables</t>
  </si>
  <si>
    <t>Los responsables de un proyecto de SbN son el equipo de trabajo o personal vinculado a este. Para efectos presupuestales debe incluirse variables como:
Tipo de personal: personas requeridas para la ejecución del proyecto ya sean calificadas, semicalificadas y no calificadas
Cantidad: número de personas requeridas por tipo de personal, para el cumplimiento de los objetivos
Tiempo: cantidad de tiempo en el que debe estar involucrado el equipo de trabajo (meses, semanas, días)
Dedicación: porcentaje de tiempo al que debe estar vinculado el personal  al proyecto
Nota: en el encabezado de las columnas se presentan notas aclaratorias para el diligenciamiento del formato</t>
  </si>
  <si>
    <t>Ver responsables</t>
  </si>
  <si>
    <t>Fecha de entrega y temporalidad</t>
  </si>
  <si>
    <t>Dentro del plan de acción se incluye la columna de fechas, haciendo referencia a cronogramas proyectados para el cumplimiento de la actividad, que a su vez están asociadas a un lapso de tiempo, de corto, mediano y largo plazo (columna de temporalidad)</t>
  </si>
  <si>
    <t>Ver temporalidad</t>
  </si>
  <si>
    <t>Presupuesto</t>
  </si>
  <si>
    <r>
      <t xml:space="preserve">El presupuesto hace referencia a los costos proyectados para el desarrollo del proyecto, incluye:
</t>
    </r>
    <r>
      <rPr>
        <b/>
        <sz val="14"/>
        <color theme="1"/>
        <rFont val="Tahoma"/>
        <family val="2"/>
      </rPr>
      <t xml:space="preserve">Costos de personal: </t>
    </r>
    <r>
      <rPr>
        <sz val="14"/>
        <color theme="1"/>
        <rFont val="Tahoma"/>
        <family val="2"/>
      </rPr>
      <t xml:space="preserve">incluye salarios y prestaciones sociales, en este ítem se debe diferenciar el tipo de contratación: contrato laboral o prestación de servicios
</t>
    </r>
    <r>
      <rPr>
        <b/>
        <sz val="14"/>
        <color theme="1"/>
        <rFont val="Tahoma"/>
        <family val="2"/>
      </rPr>
      <t xml:space="preserve">Costos directos: </t>
    </r>
    <r>
      <rPr>
        <sz val="14"/>
        <color theme="1"/>
        <rFont val="Tahoma"/>
        <family val="2"/>
      </rPr>
      <t xml:space="preserve">se asocian a recursos financieros que se preveen usar en la ejecución de las actividades del proyecto. Deben incluir gastos de viaje, transporte, materiales, equipos, insumos, dotación
Costos imprevistos: se asocian a contingencias del proyecto y pueden incluirse dentro A.I.U como un porcentaje
</t>
    </r>
    <r>
      <rPr>
        <b/>
        <sz val="14"/>
        <color theme="1"/>
        <rFont val="Tahoma"/>
        <family val="2"/>
      </rPr>
      <t xml:space="preserve">A.I.U: </t>
    </r>
    <r>
      <rPr>
        <sz val="14"/>
        <color theme="1"/>
        <rFont val="Tahoma"/>
        <family val="2"/>
      </rPr>
      <t xml:space="preserve">corresponde con los costos proyectados, para la administración, imprevistos y utilidades
Impuestos: gravámenes proyectados dentro de la ejecución del proyecto
</t>
    </r>
  </si>
  <si>
    <t>Se presenta un formato a manera de ejemplo para la construcción de un presupuesto pre-operativo</t>
  </si>
  <si>
    <t>Ver presupuestos preoperativo</t>
  </si>
  <si>
    <t>Se presentan ejemplos de presupuestos para la implementación de algunas estrategias y técnicas de la SbN</t>
  </si>
  <si>
    <t>Ver presupuestos operativo</t>
  </si>
  <si>
    <t>Se presenta un formato a manera de ejemplo para la construcción de un presupuesto de mantenimiento, contempla en general, mano de obra e insumos, además, en este ítem es indispensable establecer desde la fase pre operativa la frecuencia anual y a lo largo del desarrollo del proyecto</t>
  </si>
  <si>
    <t>Ver presupuesto de mantenimiento</t>
  </si>
  <si>
    <t>Se presenta un formato a manera de ejemplo para la construcción de un presupuesto de seguimiento y evaluación: en este presupuesto se debe considerar equipo técnico y el tiempo y recursos necesarios para el procesamiento de la información</t>
  </si>
  <si>
    <t>Ver presupuesto de S&amp;E</t>
  </si>
  <si>
    <t>Plan de compras</t>
  </si>
  <si>
    <t>El plan de compras es una herramienta que permite definir las necesidades de insumos (bienes, servicios y obras) para un período de actividades; además, se constituye un elemento que está integrado al presupuesto, al sistema contable – financiero, y al plan de acción del proyecto. Tenga presente, contactar y comparar proveedores y conseguir un trato igualitario con ellos</t>
  </si>
  <si>
    <t>Ver Plan de compras</t>
  </si>
  <si>
    <t>Plan de acción, hitos y presupuestos</t>
  </si>
  <si>
    <t>Regresar instructivo</t>
  </si>
  <si>
    <t>Fase</t>
  </si>
  <si>
    <t>Etapa</t>
  </si>
  <si>
    <t>Actividades</t>
  </si>
  <si>
    <t>Fecha de entrega</t>
  </si>
  <si>
    <t>Temporalidad</t>
  </si>
  <si>
    <t>Pre-operativas</t>
  </si>
  <si>
    <t>Preparación</t>
  </si>
  <si>
    <t xml:space="preserve">Selección del área macro de intervención. (A nivel de municipio o municipios) </t>
  </si>
  <si>
    <t>a) Fecha de inicio del proyecto</t>
  </si>
  <si>
    <t>Mes 1</t>
  </si>
  <si>
    <t>Corto Plazo 
(0 a 1 año)</t>
  </si>
  <si>
    <t>Responsables!A1</t>
  </si>
  <si>
    <t>$Preoperativa'!A1</t>
  </si>
  <si>
    <t xml:space="preserve">Descripción de conflictos, tensiones y desafíos en el territorio en lo social, econonómico y ambiental. </t>
  </si>
  <si>
    <t>b) Informe de diagnóstico del territorio. 
c) Claridad sobre beneficiarios o grupo comunitario con los que se desarrollará el proyecto</t>
  </si>
  <si>
    <t xml:space="preserve">Mes 1  al Mes 2 </t>
  </si>
  <si>
    <t>Revisión de la normativa legal</t>
  </si>
  <si>
    <t>Identificación y descripción de actores interesados</t>
  </si>
  <si>
    <t>Identificación de fuentes y esquemas de financiación</t>
  </si>
  <si>
    <t>Formulación</t>
  </si>
  <si>
    <t>Análisis de conectividad del territorio</t>
  </si>
  <si>
    <t xml:space="preserve">
d) Elección del cultivo principal a establecer o renovar con SAF (Ejemplo: cacao, caucho, copoazú, asaí, cacay, etc). 
e) Objetivos y metas definidos</t>
  </si>
  <si>
    <t xml:space="preserve">Delimitación del área de intervención (a nivel veredal).  </t>
  </si>
  <si>
    <t>Caracterización de las familias participantes</t>
  </si>
  <si>
    <t>Definir Objetivos y metas</t>
  </si>
  <si>
    <t>Seleccionar equipo técnico</t>
  </si>
  <si>
    <t xml:space="preserve">Socialización de la propuesta con los actores interesados (participantes potenciales, aliados, clientes). </t>
  </si>
  <si>
    <t>Planificación</t>
  </si>
  <si>
    <t>Levantamiento de información cartográfica y planificación predial con las familias productoras</t>
  </si>
  <si>
    <t>Análisis de especies nativas y sondeo de mercado.</t>
  </si>
  <si>
    <t>Diseño partiticipativo de sistemas agroforestales (arreglos, especies, distancias de siembra, etc)</t>
  </si>
  <si>
    <t>Proyectar actividades, definir, costos, responsables y plan de costos</t>
  </si>
  <si>
    <t>Operativas</t>
  </si>
  <si>
    <t>Implementación</t>
  </si>
  <si>
    <t>Firmar acuerdos para la implementación de SAF</t>
  </si>
  <si>
    <t>Mediano plazo
 (3 años)</t>
  </si>
  <si>
    <t>$Operativo'!A1</t>
  </si>
  <si>
    <t>n) Viveros forestales establecidos que inician propagación de material vegetal</t>
  </si>
  <si>
    <t xml:space="preserve">Proceso de capacitación para el establecimiento de SAF y adopción de prácticas agroecológicas vinculadas con el cultivo y especies acompañantes. </t>
  </si>
  <si>
    <t xml:space="preserve">Labores de establecimiento (Selección y preparación del terreno, Trazado, ahoyado y siembra). </t>
  </si>
  <si>
    <t xml:space="preserve">Labores de renovación o habilitación de agroforestería en cultivos ya establecidos. </t>
  </si>
  <si>
    <t>Mantenimiento y monitoreo</t>
  </si>
  <si>
    <t xml:space="preserve">Realizar actividades de monitoreo, visitas técnicas de seguimiento en plantaciones nuevas o renovadas. </t>
  </si>
  <si>
    <t xml:space="preserve">Ejecutar actividades de inspección, control y manejo de los arreglos, estrategias o intervenciones que integran la SbN.  </t>
  </si>
  <si>
    <t>$S&amp;E'!A1</t>
  </si>
  <si>
    <t xml:space="preserve">Evaluación </t>
  </si>
  <si>
    <t>Seguimiento y aprendizajes</t>
  </si>
  <si>
    <t>Analizar los avances en el cumplimiento de los objetivos y metas establecidas</t>
  </si>
  <si>
    <t>Mes 12;  Mes 18; Mes 24 y siguientes.</t>
  </si>
  <si>
    <t>Largo plazo 
(4 a 8 años)</t>
  </si>
  <si>
    <t>Identificar ajustes</t>
  </si>
  <si>
    <t>Permanentemente.
Mes 37 al 40.</t>
  </si>
  <si>
    <t>Fuente: Adaptado Corporación Biocomercio Sostenible, Skaphe, 2025</t>
  </si>
  <si>
    <t>Regresar a instructivo</t>
  </si>
  <si>
    <t>Tipo de personal</t>
  </si>
  <si>
    <t>Cantidad</t>
  </si>
  <si>
    <t>Tiempo  (meses)</t>
  </si>
  <si>
    <t>Dedicación (%)</t>
  </si>
  <si>
    <t xml:space="preserve">Valor </t>
  </si>
  <si>
    <t>Valor parcial</t>
  </si>
  <si>
    <t>Coordinador/a del proyecto</t>
  </si>
  <si>
    <t xml:space="preserve">Auxiliar administrativo </t>
  </si>
  <si>
    <t>Líder técnico</t>
  </si>
  <si>
    <t>Equipo de campo - Extensionistas</t>
  </si>
  <si>
    <t>Profesional forestal</t>
  </si>
  <si>
    <t xml:space="preserve">Especialista en análisis de mercado - En la etapa de diseño del SAF. </t>
  </si>
  <si>
    <t>Especialista en monitoreo y SIG</t>
  </si>
  <si>
    <t>Especialista en restauración y viveros</t>
  </si>
  <si>
    <t>Viveristas</t>
  </si>
  <si>
    <t>Líderes de las organizaciones de productores</t>
  </si>
  <si>
    <t xml:space="preserve">Presupuesto preoperativo </t>
  </si>
  <si>
    <t>Equipo de trabajo (Responsables)</t>
  </si>
  <si>
    <t>Personal</t>
  </si>
  <si>
    <t>Valor unitario</t>
  </si>
  <si>
    <t>Subtotal equipo de trabajo</t>
  </si>
  <si>
    <t>Otros costos directos</t>
  </si>
  <si>
    <t>Descripción</t>
  </si>
  <si>
    <t>Unidad</t>
  </si>
  <si>
    <t>Papelería</t>
  </si>
  <si>
    <t>concertación y costos operativos</t>
  </si>
  <si>
    <t>Transporte terrestre</t>
  </si>
  <si>
    <t>Día</t>
  </si>
  <si>
    <t>Viáticos</t>
  </si>
  <si>
    <t>Alojamientos</t>
  </si>
  <si>
    <t>Transporte aéreo</t>
  </si>
  <si>
    <t>TkT</t>
  </si>
  <si>
    <t>Talleres comunitarios</t>
  </si>
  <si>
    <t>Taller</t>
  </si>
  <si>
    <t>Subtotal otros costos directos</t>
  </si>
  <si>
    <t>Subtotal fase preoperativa</t>
  </si>
  <si>
    <t>A.I.U</t>
  </si>
  <si>
    <t xml:space="preserve">Total  </t>
  </si>
  <si>
    <t>IVA (19%)</t>
  </si>
  <si>
    <t>Total proyecto incluido IVA</t>
  </si>
  <si>
    <t xml:space="preserve">Presupuesto operativo </t>
  </si>
  <si>
    <t>Nucleación</t>
  </si>
  <si>
    <t>Viveros</t>
  </si>
  <si>
    <t>Software seguimiento - SIG</t>
  </si>
  <si>
    <t>CULTIVO PRINCIPAL: CACAO</t>
  </si>
  <si>
    <t>Sombrío transitorio: PLÁTANO</t>
  </si>
  <si>
    <t>CULTIVO Complementario. CACAY</t>
  </si>
  <si>
    <t>Sombrío permanente MADERABLES</t>
  </si>
  <si>
    <t>Precio</t>
  </si>
  <si>
    <t>Subtotal</t>
  </si>
  <si>
    <t>MATERIALES- CACAO</t>
  </si>
  <si>
    <t>Enmiendas para el suelo tipo (cal dolomita), (carbonato de calcio), (cal agricola), (yeso agricola) x 50kg</t>
  </si>
  <si>
    <t>Bulto</t>
  </si>
  <si>
    <t>Fertilizante Orgánico (composta) x 50kg</t>
  </si>
  <si>
    <t>Fungicida</t>
  </si>
  <si>
    <t>Kg</t>
  </si>
  <si>
    <t>Micorrizas x 50kg</t>
  </si>
  <si>
    <t>Kit Biopreparados (caneca, sulfatos)</t>
  </si>
  <si>
    <t>Kit</t>
  </si>
  <si>
    <t>plántulas de cacao clonado (Theobroma cacao L.) Diseño 1</t>
  </si>
  <si>
    <t>Un</t>
  </si>
  <si>
    <t>plántulas de cacao clonado (Theobroma cacao L.) Diseño 1 - Resiembras</t>
  </si>
  <si>
    <t>Transporte de material vegetal vivero a campo</t>
  </si>
  <si>
    <t>PLATANO</t>
  </si>
  <si>
    <t>Enmiendas para el suelo x 50kg</t>
  </si>
  <si>
    <t>Fertilizante de sintesis quimico x 50kg</t>
  </si>
  <si>
    <t>Insecticida</t>
  </si>
  <si>
    <t>Litro</t>
  </si>
  <si>
    <t>Colinos de plátano (Musa Paradisiaca)</t>
  </si>
  <si>
    <t>Transporte de colinos</t>
  </si>
  <si>
    <t>CACAY</t>
  </si>
  <si>
    <t>Fertilizante Orgánico x 50kg</t>
  </si>
  <si>
    <t>Árboles Cacay. (caryodendron orinocense) - injertado</t>
  </si>
  <si>
    <t>MADERABLES</t>
  </si>
  <si>
    <t>Micorrizas</t>
  </si>
  <si>
    <t>Árboles maderables. Cedro amargo (Cedrela odorata), Pavito (Jacaranda copaia), Comino (Ocotea javitensis), Flor Morado (Erisma uncinatum )</t>
  </si>
  <si>
    <t>Mano de obra establecimiento</t>
  </si>
  <si>
    <t>Preparación de terreno</t>
  </si>
  <si>
    <t>Jornal</t>
  </si>
  <si>
    <t>Aislamiento de terreno (SAF)</t>
  </si>
  <si>
    <t>Trazado y estacado</t>
  </si>
  <si>
    <t>Aplicación de enmiendas y correctivos</t>
  </si>
  <si>
    <t>Ahoyado Plátano</t>
  </si>
  <si>
    <t>Desinfección colinos de Plátano</t>
  </si>
  <si>
    <t>Plantación (siembra colino de plátano)</t>
  </si>
  <si>
    <t>Ahoyado Cacao</t>
  </si>
  <si>
    <t>Ahoyado Cacay</t>
  </si>
  <si>
    <t>Ahoyado Maderables</t>
  </si>
  <si>
    <t>Plantación (siembra cacao)</t>
  </si>
  <si>
    <t>Plantación (siembra Cacay)</t>
  </si>
  <si>
    <t>Plantación (siembra maderable)</t>
  </si>
  <si>
    <t xml:space="preserve"> (=) Costo total M.O. Establecimiento</t>
  </si>
  <si>
    <t>Mano de obra mantenimiento</t>
  </si>
  <si>
    <t>Labores culturales plátano (descoline, destronque, deshoje y amarre)</t>
  </si>
  <si>
    <t>Control de malezas (arvences)</t>
  </si>
  <si>
    <t>Arreglo de sombrío permanente -Podas Maderables</t>
  </si>
  <si>
    <t>Podas cacao - formación y mantenimiento</t>
  </si>
  <si>
    <t>Podas Cacay- formación y mantenimiento</t>
  </si>
  <si>
    <t>Resiembras de cacao</t>
  </si>
  <si>
    <t xml:space="preserve">Fertilización cacao y sombrio permanente (4*año) (aplicación a plantulas más transporte) </t>
  </si>
  <si>
    <t>Fertilización plátano (4*año) (aplicación a plantulas más transporte)</t>
  </si>
  <si>
    <t>Control fitosanitario cacao</t>
  </si>
  <si>
    <t>Control fitosanitario plátano</t>
  </si>
  <si>
    <t>Control fitosanitario cacay</t>
  </si>
  <si>
    <t>Control fitosanitario maderables</t>
  </si>
  <si>
    <t xml:space="preserve">Adecuación y mantenimiento de drenajes  </t>
  </si>
  <si>
    <t xml:space="preserve"> (=) Costo total M.O. Mantenimiento</t>
  </si>
  <si>
    <t>Otros gastos</t>
  </si>
  <si>
    <t>Herramientas ( ahoyador, pala, palín, baldes, machete,  tijeras podadoras)</t>
  </si>
  <si>
    <t>Alquiler de equipos (Guadaña)</t>
  </si>
  <si>
    <t>Análisis de suelo (físico - químico)</t>
  </si>
  <si>
    <t>Seguimiento</t>
  </si>
  <si>
    <t>Monitoreo</t>
  </si>
  <si>
    <t>Transporte</t>
  </si>
  <si>
    <t xml:space="preserve">Eventos </t>
  </si>
  <si>
    <t>Herramientas y papelería</t>
  </si>
  <si>
    <t>Total</t>
  </si>
  <si>
    <t>Presupuesto estimado</t>
  </si>
  <si>
    <t>Etapa preoperativa</t>
  </si>
  <si>
    <t>Etapa operativa</t>
  </si>
  <si>
    <t>Seguimiento y evaluación</t>
  </si>
  <si>
    <t>Análisis de riesgos de manera participativa</t>
  </si>
  <si>
    <t xml:space="preserve">i) Variables o indicadores de riesgo cuantificados. </t>
  </si>
  <si>
    <r>
      <t>j) Línea de base construida (</t>
    </r>
    <r>
      <rPr>
        <i/>
        <sz val="12"/>
        <rFont val="Tahoma"/>
        <family val="2"/>
      </rPr>
      <t>Polígonos de intervención en fincas y cultivos</t>
    </r>
    <r>
      <rPr>
        <sz val="12"/>
        <rFont val="Tahoma"/>
        <family val="2"/>
      </rPr>
      <t xml:space="preserve">). 
k) Sistema agroforestal diseñado (especies seleccionadas y tipo de arreglo espacial) 
</t>
    </r>
  </si>
  <si>
    <t>Análisis fisico y quimico del suelo de los predios participantes, de acuerdo a las exigencias del cultivo</t>
  </si>
  <si>
    <t xml:space="preserve">l) Resultados de los requerimientos nutricionales y de adecuación de suelos. </t>
  </si>
  <si>
    <t>m) Costos planificados/costos de la intervención en SAF en el área delimitada.</t>
  </si>
  <si>
    <t>o) Número de acuerdos firmados</t>
  </si>
  <si>
    <t xml:space="preserve">p) Tecnicos, organizaciones y familias capacitadas en SAF y prácticas agroecológicas. </t>
  </si>
  <si>
    <t xml:space="preserve">q) Porcentaje de implementación en SAF nuevos. </t>
  </si>
  <si>
    <t xml:space="preserve">r) Porcentaje de adopción de SAF o renovación en cultivos existentes. </t>
  </si>
  <si>
    <t xml:space="preserve">s) Área con SAF implementados. 
t) Familias productoras que reciben asistencia técnica. </t>
  </si>
  <si>
    <t xml:space="preserve">u) Porcentaje de áreas inspeccionadas. </t>
  </si>
  <si>
    <t xml:space="preserve">v) Evaluaciones a medio término y final. 
</t>
  </si>
  <si>
    <t>w) Sistematización o publicación de la experiencia, resultados y aprendizajes. 
x) Fecha de finalización del proyecto</t>
  </si>
  <si>
    <t xml:space="preserve">f) Equipo técnico conformado. 
</t>
  </si>
  <si>
    <t xml:space="preserve">g) Manifestación de voluntad por parte de las organizaciones y familias productoras. 
h) Alianzas conformadas. </t>
  </si>
  <si>
    <t>Mes 4</t>
  </si>
  <si>
    <t>Mes 3</t>
  </si>
  <si>
    <t>Mes 5 al Mes 7</t>
  </si>
  <si>
    <t>Mes 8 a Mes 10</t>
  </si>
  <si>
    <t>Mes 8</t>
  </si>
  <si>
    <t>Mes 9 al Mes 10</t>
  </si>
  <si>
    <t>Mes 11 al Mes 12</t>
  </si>
  <si>
    <t>Mes 13 al Mes 24</t>
  </si>
  <si>
    <t>Mes 7 al Mes 24</t>
  </si>
  <si>
    <t>Mes 14 al Mes 36</t>
  </si>
  <si>
    <t>hectárea</t>
  </si>
  <si>
    <t>Costo total materiales cacao</t>
  </si>
  <si>
    <t>Costo total materiales plátano</t>
  </si>
  <si>
    <t>Costo total materiales cacay</t>
  </si>
  <si>
    <t>Costo total materiales maderables</t>
  </si>
  <si>
    <t>Costo total otros gastos</t>
  </si>
  <si>
    <t>COSTO TOTAL DE SAF</t>
  </si>
  <si>
    <t>Otros costos directos *</t>
  </si>
  <si>
    <t xml:space="preserve">(*) Se incluye entre los costos directos, aquellos que asumiría la financiación del proyecto, principalmente materiales e insumos. Respecto al establecimiento del SAF el productor asume el costo de la mano de obra y del cultivo de plátano como contrapartida. </t>
  </si>
  <si>
    <t xml:space="preserve">Presupuesto preoperativo para un proyecto tipo de nivel municipal que busca la implementación de 100 a 120 hectáreas en sistemas agroforestales en fincas dispersas. </t>
  </si>
  <si>
    <t xml:space="preserve">Presupuesto operativo para un proyecto tipo de nivel municipal que busca la implementación de 100 a 120 hectáreas en sistemas agroforestales en fincas dispersas. </t>
  </si>
  <si>
    <t>EJEMPLO: COSTOS DE ESTABLECIMIENTO DE UNA HECTÁREA DE UN SISTEMA AGROFORESTAL CON CACAO (1 HA)</t>
  </si>
  <si>
    <r>
      <t xml:space="preserve">Suministro de insumos (material vegetal - establecimiento de viveros de especies forestales)
</t>
    </r>
    <r>
      <rPr>
        <i/>
        <sz val="12"/>
        <rFont val="Tahoma"/>
        <family val="2"/>
      </rPr>
      <t xml:space="preserve">*Nota: Tenga en cuenta que el proceso de germinación vegetal toma un tiempo considerable. </t>
    </r>
  </si>
  <si>
    <t>Mes 3 y Mes 4</t>
  </si>
  <si>
    <t>Mes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</si>
</sst>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\ * #,##0_ ;_ &quot;$&quot;\ * \-#,##0_ ;_ &quot;$&quot;\ * &quot;-&quot;_ ;_ @_ "/>
    <numFmt numFmtId="165" formatCode="_ * #,##0_ ;_ * \-#,##0_ ;_ * &quot;-&quot;_ ;_ @_ 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_ [$€-2]\ * #,##0.00_ ;_ [$€-2]\ * \-#,##0.00_ ;_ [$€-2]\ * &quot;-&quot;??_ "/>
    <numFmt numFmtId="169" formatCode="&quot;$&quot;\ #,##0;[Red]&quot;$&quot;\ #,##0"/>
    <numFmt numFmtId="170" formatCode="_-[$$-240A]\ * #,##0_-;\-[$$-240A]\ * #,##0_-;_-[$$-240A]\ * &quot;-&quot;??_-;_-@_-"/>
    <numFmt numFmtId="171" formatCode="_-* #,##0_-;\-* #,##0_-;_-* &quot;-&quot;??_-;_-@_-"/>
    <numFmt numFmtId="172" formatCode="_-&quot;$&quot;\ * #,##0_-;\-&quot;$&quot;\ * #,##0_-;_-&quot;$&quot;\ * &quot;-&quot;??_-;_-@_-"/>
    <numFmt numFmtId="173" formatCode="&quot;$&quot;\ #,##0.00;[Red]&quot;$&quot;\ #,##0.00"/>
  </numFmts>
  <fonts count="5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8"/>
      <color theme="1"/>
      <name val="Arial"/>
      <family val="2"/>
    </font>
    <font>
      <b/>
      <sz val="20"/>
      <name val="Arial"/>
      <family val="2"/>
    </font>
    <font>
      <u/>
      <sz val="18"/>
      <color theme="10"/>
      <name val="Calibri"/>
      <family val="2"/>
      <scheme val="minor"/>
    </font>
    <font>
      <sz val="12"/>
      <name val="Tahoma"/>
      <family val="2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sz val="14"/>
      <color theme="1"/>
      <name val="Tahoma"/>
      <family val="2"/>
    </font>
    <font>
      <sz val="14"/>
      <name val="Tahoma"/>
      <family val="2"/>
    </font>
    <font>
      <b/>
      <sz val="14"/>
      <color theme="1"/>
      <name val="Tahoma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8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1"/>
      <color theme="0"/>
      <name val="Tahoma"/>
      <family val="2"/>
    </font>
    <font>
      <b/>
      <sz val="12"/>
      <name val="Tahoma"/>
      <family val="2"/>
    </font>
    <font>
      <u/>
      <sz val="12"/>
      <color rgb="FFFF0000"/>
      <name val="Tahoma"/>
      <family val="2"/>
    </font>
    <font>
      <u/>
      <sz val="11"/>
      <color rgb="FFFF0000"/>
      <name val="Calibri"/>
      <family val="2"/>
      <scheme val="minor"/>
    </font>
    <font>
      <u/>
      <sz val="9"/>
      <color rgb="FFFF0000"/>
      <name val="Calibri"/>
      <family val="2"/>
      <scheme val="minor"/>
    </font>
    <font>
      <sz val="11"/>
      <color rgb="FF000000"/>
      <name val="Abadi"/>
      <family val="2"/>
    </font>
    <font>
      <i/>
      <sz val="12"/>
      <name val="Tahoma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rgb="FFF9F6FC"/>
      <name val="Tahoma"/>
      <family val="2"/>
    </font>
    <font>
      <sz val="12"/>
      <color rgb="FF7030A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42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14">
    <xf numFmtId="0" fontId="0" fillId="0" borderId="0" xfId="0"/>
    <xf numFmtId="0" fontId="1" fillId="0" borderId="0" xfId="0" applyFont="1"/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vertical="center"/>
    </xf>
    <xf numFmtId="0" fontId="15" fillId="2" borderId="0" xfId="0" applyFont="1" applyFill="1"/>
    <xf numFmtId="0" fontId="19" fillId="2" borderId="0" xfId="22" applyFont="1" applyFill="1" applyBorder="1" applyAlignment="1">
      <alignment wrapText="1"/>
    </xf>
    <xf numFmtId="0" fontId="20" fillId="2" borderId="0" xfId="22" applyFont="1" applyFill="1" applyBorder="1" applyAlignment="1">
      <alignment wrapText="1"/>
    </xf>
    <xf numFmtId="0" fontId="20" fillId="2" borderId="0" xfId="22" applyFont="1" applyFill="1" applyBorder="1"/>
    <xf numFmtId="0" fontId="21" fillId="2" borderId="0" xfId="0" applyFont="1" applyFill="1"/>
    <xf numFmtId="0" fontId="21" fillId="2" borderId="0" xfId="0" applyFont="1" applyFill="1" applyAlignment="1">
      <alignment vertical="center"/>
    </xf>
    <xf numFmtId="0" fontId="20" fillId="2" borderId="0" xfId="22" applyFont="1" applyFill="1" applyBorder="1" applyAlignment="1">
      <alignment vertical="top"/>
    </xf>
    <xf numFmtId="0" fontId="15" fillId="2" borderId="0" xfId="0" applyFont="1" applyFill="1" applyAlignment="1">
      <alignment vertical="center"/>
    </xf>
    <xf numFmtId="0" fontId="19" fillId="2" borderId="0" xfId="22" applyFont="1" applyFill="1"/>
    <xf numFmtId="0" fontId="0" fillId="2" borderId="0" xfId="0" applyFill="1" applyAlignment="1">
      <alignment vertical="top"/>
    </xf>
    <xf numFmtId="0" fontId="7" fillId="0" borderId="0" xfId="0" applyFont="1" applyAlignment="1">
      <alignment vertical="center" wrapText="1"/>
    </xf>
    <xf numFmtId="0" fontId="1" fillId="2" borderId="0" xfId="0" applyFont="1" applyFill="1"/>
    <xf numFmtId="0" fontId="9" fillId="2" borderId="0" xfId="0" applyFont="1" applyFill="1"/>
    <xf numFmtId="0" fontId="3" fillId="2" borderId="0" xfId="22" applyFill="1"/>
    <xf numFmtId="0" fontId="16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5" fillId="2" borderId="0" xfId="0" applyFont="1" applyFill="1"/>
    <xf numFmtId="0" fontId="1" fillId="2" borderId="19" xfId="0" applyFont="1" applyFill="1" applyBorder="1"/>
    <xf numFmtId="0" fontId="1" fillId="2" borderId="5" xfId="0" applyFont="1" applyFill="1" applyBorder="1"/>
    <xf numFmtId="0" fontId="7" fillId="2" borderId="5" xfId="0" applyFont="1" applyFill="1" applyBorder="1" applyAlignment="1">
      <alignment vertical="center" wrapText="1"/>
    </xf>
    <xf numFmtId="0" fontId="5" fillId="2" borderId="5" xfId="0" applyFont="1" applyFill="1" applyBorder="1"/>
    <xf numFmtId="0" fontId="1" fillId="2" borderId="23" xfId="0" applyFont="1" applyFill="1" applyBorder="1"/>
    <xf numFmtId="0" fontId="32" fillId="6" borderId="29" xfId="0" applyFont="1" applyFill="1" applyBorder="1" applyAlignment="1">
      <alignment horizontal="center" vertical="center" wrapText="1"/>
    </xf>
    <xf numFmtId="0" fontId="32" fillId="6" borderId="30" xfId="0" applyFont="1" applyFill="1" applyBorder="1" applyAlignment="1">
      <alignment horizontal="center" vertical="center" wrapText="1"/>
    </xf>
    <xf numFmtId="0" fontId="32" fillId="6" borderId="3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4" xfId="0" applyFont="1" applyFill="1" applyBorder="1"/>
    <xf numFmtId="9" fontId="7" fillId="2" borderId="4" xfId="23" applyFont="1" applyFill="1" applyBorder="1"/>
    <xf numFmtId="44" fontId="7" fillId="2" borderId="27" xfId="24" applyFont="1" applyFill="1" applyBorder="1"/>
    <xf numFmtId="0" fontId="7" fillId="2" borderId="14" xfId="0" applyFont="1" applyFill="1" applyBorder="1"/>
    <xf numFmtId="0" fontId="7" fillId="2" borderId="1" xfId="0" applyFont="1" applyFill="1" applyBorder="1"/>
    <xf numFmtId="9" fontId="7" fillId="2" borderId="1" xfId="23" applyFont="1" applyFill="1" applyBorder="1"/>
    <xf numFmtId="44" fontId="7" fillId="2" borderId="1" xfId="24" applyFont="1" applyFill="1" applyBorder="1"/>
    <xf numFmtId="44" fontId="7" fillId="2" borderId="15" xfId="24" applyFont="1" applyFill="1" applyBorder="1"/>
    <xf numFmtId="0" fontId="7" fillId="2" borderId="16" xfId="0" applyFont="1" applyFill="1" applyBorder="1"/>
    <xf numFmtId="0" fontId="7" fillId="2" borderId="17" xfId="0" applyFont="1" applyFill="1" applyBorder="1"/>
    <xf numFmtId="44" fontId="7" fillId="2" borderId="17" xfId="24" applyFont="1" applyFill="1" applyBorder="1"/>
    <xf numFmtId="44" fontId="7" fillId="2" borderId="18" xfId="24" applyFont="1" applyFill="1" applyBorder="1"/>
    <xf numFmtId="0" fontId="32" fillId="6" borderId="30" xfId="0" applyFont="1" applyFill="1" applyBorder="1" applyAlignment="1">
      <alignment horizontal="center" vertical="center"/>
    </xf>
    <xf numFmtId="0" fontId="13" fillId="2" borderId="0" xfId="0" applyFont="1" applyFill="1"/>
    <xf numFmtId="6" fontId="8" fillId="4" borderId="22" xfId="0" applyNumberFormat="1" applyFont="1" applyFill="1" applyBorder="1" applyAlignment="1">
      <alignment horizontal="right" vertical="center"/>
    </xf>
    <xf numFmtId="6" fontId="8" fillId="3" borderId="22" xfId="0" applyNumberFormat="1" applyFont="1" applyFill="1" applyBorder="1" applyAlignment="1">
      <alignment horizontal="right" vertical="center"/>
    </xf>
    <xf numFmtId="6" fontId="32" fillId="6" borderId="22" xfId="0" applyNumberFormat="1" applyFont="1" applyFill="1" applyBorder="1" applyAlignment="1">
      <alignment horizontal="right" vertical="center"/>
    </xf>
    <xf numFmtId="6" fontId="32" fillId="6" borderId="25" xfId="0" applyNumberFormat="1" applyFont="1" applyFill="1" applyBorder="1" applyAlignment="1">
      <alignment horizontal="right" vertical="center"/>
    </xf>
    <xf numFmtId="6" fontId="32" fillId="6" borderId="2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6" fontId="22" fillId="2" borderId="1" xfId="0" applyNumberFormat="1" applyFont="1" applyFill="1" applyBorder="1" applyAlignment="1">
      <alignment horizontal="right" vertical="center"/>
    </xf>
    <xf numFmtId="0" fontId="32" fillId="6" borderId="19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9" fontId="7" fillId="2" borderId="1" xfId="23" applyFont="1" applyFill="1" applyBorder="1" applyAlignment="1">
      <alignment horizontal="center" vertical="center"/>
    </xf>
    <xf numFmtId="6" fontId="7" fillId="2" borderId="1" xfId="0" applyNumberFormat="1" applyFont="1" applyFill="1" applyBorder="1" applyAlignment="1">
      <alignment horizontal="right" vertical="center"/>
    </xf>
    <xf numFmtId="6" fontId="8" fillId="2" borderId="10" xfId="0" applyNumberFormat="1" applyFont="1" applyFill="1" applyBorder="1" applyAlignment="1">
      <alignment horizontal="right" vertical="center"/>
    </xf>
    <xf numFmtId="6" fontId="7" fillId="2" borderId="15" xfId="0" applyNumberFormat="1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center" vertical="center" wrapText="1"/>
    </xf>
    <xf numFmtId="169" fontId="7" fillId="2" borderId="15" xfId="0" applyNumberFormat="1" applyFont="1" applyFill="1" applyBorder="1" applyAlignment="1">
      <alignment horizontal="right" vertical="center"/>
    </xf>
    <xf numFmtId="0" fontId="28" fillId="2" borderId="0" xfId="0" applyFont="1" applyFill="1"/>
    <xf numFmtId="0" fontId="38" fillId="2" borderId="0" xfId="11" applyFont="1" applyFill="1" applyAlignment="1">
      <alignment horizontal="center" vertical="center"/>
    </xf>
    <xf numFmtId="0" fontId="39" fillId="2" borderId="0" xfId="1" applyFont="1" applyFill="1"/>
    <xf numFmtId="0" fontId="39" fillId="2" borderId="0" xfId="1" applyFont="1" applyFill="1" applyAlignment="1" applyProtection="1">
      <alignment vertical="center"/>
      <protection locked="0"/>
    </xf>
    <xf numFmtId="0" fontId="39" fillId="2" borderId="0" xfId="1" applyFont="1" applyFill="1" applyAlignment="1" applyProtection="1">
      <alignment vertical="center" wrapText="1"/>
      <protection locked="0"/>
    </xf>
    <xf numFmtId="0" fontId="39" fillId="2" borderId="0" xfId="1" applyFont="1" applyFill="1" applyAlignment="1" applyProtection="1">
      <alignment horizontal="center" vertical="center" wrapText="1"/>
      <protection locked="0"/>
    </xf>
    <xf numFmtId="3" fontId="39" fillId="2" borderId="0" xfId="1" applyNumberFormat="1" applyFont="1" applyFill="1" applyAlignment="1" applyProtection="1">
      <alignment vertical="center" wrapText="1"/>
      <protection locked="0"/>
    </xf>
    <xf numFmtId="0" fontId="38" fillId="2" borderId="5" xfId="11" applyFont="1" applyFill="1" applyBorder="1" applyAlignment="1">
      <alignment vertical="center"/>
    </xf>
    <xf numFmtId="0" fontId="38" fillId="2" borderId="0" xfId="11" applyFont="1" applyFill="1" applyAlignment="1">
      <alignment vertical="center"/>
    </xf>
    <xf numFmtId="0" fontId="38" fillId="2" borderId="22" xfId="1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70" fontId="6" fillId="2" borderId="1" xfId="0" applyNumberFormat="1" applyFont="1" applyFill="1" applyBorder="1" applyAlignment="1">
      <alignment horizontal="center" vertical="center"/>
    </xf>
    <xf numFmtId="170" fontId="6" fillId="2" borderId="1" xfId="27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70" fontId="6" fillId="2" borderId="17" xfId="27" applyNumberFormat="1" applyFont="1" applyFill="1" applyBorder="1" applyAlignment="1">
      <alignment horizontal="center" vertical="center"/>
    </xf>
    <xf numFmtId="0" fontId="45" fillId="7" borderId="1" xfId="0" applyFont="1" applyFill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32" fillId="6" borderId="26" xfId="0" applyFont="1" applyFill="1" applyBorder="1" applyAlignment="1">
      <alignment horizontal="center" vertical="center"/>
    </xf>
    <xf numFmtId="44" fontId="7" fillId="2" borderId="38" xfId="24" applyFont="1" applyFill="1" applyBorder="1"/>
    <xf numFmtId="0" fontId="32" fillId="6" borderId="37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right" vertical="center"/>
    </xf>
    <xf numFmtId="0" fontId="26" fillId="0" borderId="12" xfId="0" applyFont="1" applyBorder="1" applyAlignment="1">
      <alignment vertical="center"/>
    </xf>
    <xf numFmtId="0" fontId="32" fillId="6" borderId="30" xfId="0" applyFont="1" applyFill="1" applyBorder="1" applyAlignment="1">
      <alignment horizontal="left" vertical="center" wrapText="1"/>
    </xf>
    <xf numFmtId="14" fontId="26" fillId="0" borderId="34" xfId="0" applyNumberFormat="1" applyFont="1" applyBorder="1" applyAlignment="1">
      <alignment horizontal="left" vertical="center" wrapText="1"/>
    </xf>
    <xf numFmtId="14" fontId="26" fillId="0" borderId="6" xfId="0" applyNumberFormat="1" applyFont="1" applyBorder="1" applyAlignment="1">
      <alignment horizontal="left" vertical="center" wrapText="1"/>
    </xf>
    <xf numFmtId="14" fontId="26" fillId="0" borderId="1" xfId="0" applyNumberFormat="1" applyFont="1" applyBorder="1" applyAlignment="1">
      <alignment horizontal="left" vertical="center"/>
    </xf>
    <xf numFmtId="14" fontId="26" fillId="0" borderId="2" xfId="0" applyNumberFormat="1" applyFont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26" fillId="0" borderId="1" xfId="0" applyNumberFormat="1" applyFont="1" applyBorder="1" applyAlignment="1">
      <alignment horizontal="left" vertical="center" wrapText="1"/>
    </xf>
    <xf numFmtId="14" fontId="26" fillId="0" borderId="17" xfId="0" applyNumberFormat="1" applyFont="1" applyBorder="1" applyAlignment="1">
      <alignment horizontal="left" vertical="center" wrapText="1"/>
    </xf>
    <xf numFmtId="44" fontId="7" fillId="2" borderId="0" xfId="24" applyFont="1" applyFill="1"/>
    <xf numFmtId="44" fontId="7" fillId="2" borderId="0" xfId="0" applyNumberFormat="1" applyFont="1" applyFill="1"/>
    <xf numFmtId="6" fontId="0" fillId="2" borderId="0" xfId="0" applyNumberFormat="1" applyFill="1"/>
    <xf numFmtId="0" fontId="6" fillId="2" borderId="1" xfId="0" applyFont="1" applyFill="1" applyBorder="1" applyAlignment="1">
      <alignment horizontal="right" vertical="center"/>
    </xf>
    <xf numFmtId="0" fontId="23" fillId="2" borderId="19" xfId="0" applyFont="1" applyFill="1" applyBorder="1" applyAlignment="1">
      <alignment vertical="center"/>
    </xf>
    <xf numFmtId="0" fontId="23" fillId="2" borderId="2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/>
    </xf>
    <xf numFmtId="171" fontId="6" fillId="2" borderId="1" xfId="28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0" fillId="2" borderId="21" xfId="0" applyFill="1" applyBorder="1"/>
    <xf numFmtId="0" fontId="34" fillId="6" borderId="11" xfId="0" applyFont="1" applyFill="1" applyBorder="1" applyAlignment="1">
      <alignment horizontal="center" vertical="center"/>
    </xf>
    <xf numFmtId="0" fontId="32" fillId="6" borderId="12" xfId="0" applyFont="1" applyFill="1" applyBorder="1" applyAlignment="1">
      <alignment horizontal="right" vertical="center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 wrapText="1"/>
    </xf>
    <xf numFmtId="6" fontId="32" fillId="6" borderId="15" xfId="0" applyNumberFormat="1" applyFont="1" applyFill="1" applyBorder="1" applyAlignment="1">
      <alignment horizontal="right" vertical="center"/>
    </xf>
    <xf numFmtId="170" fontId="14" fillId="2" borderId="17" xfId="0" applyNumberFormat="1" applyFont="1" applyFill="1" applyBorder="1" applyAlignment="1">
      <alignment horizontal="center" vertical="center"/>
    </xf>
    <xf numFmtId="6" fontId="7" fillId="2" borderId="18" xfId="0" applyNumberFormat="1" applyFont="1" applyFill="1" applyBorder="1" applyAlignment="1">
      <alignment horizontal="right" vertical="center"/>
    </xf>
    <xf numFmtId="172" fontId="7" fillId="2" borderId="1" xfId="24" applyNumberFormat="1" applyFont="1" applyFill="1" applyBorder="1"/>
    <xf numFmtId="172" fontId="8" fillId="2" borderId="1" xfId="24" applyNumberFormat="1" applyFont="1" applyFill="1" applyBorder="1"/>
    <xf numFmtId="0" fontId="26" fillId="0" borderId="2" xfId="0" applyFont="1" applyBorder="1" applyAlignment="1">
      <alignment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44" fontId="39" fillId="2" borderId="0" xfId="24" applyFont="1" applyFill="1" applyAlignment="1" applyProtection="1">
      <alignment vertical="center"/>
      <protection locked="0"/>
    </xf>
    <xf numFmtId="173" fontId="39" fillId="2" borderId="0" xfId="1" applyNumberFormat="1" applyFont="1" applyFill="1" applyAlignment="1" applyProtection="1">
      <alignment vertical="center"/>
      <protection locked="0"/>
    </xf>
    <xf numFmtId="0" fontId="39" fillId="2" borderId="5" xfId="1" applyFont="1" applyFill="1" applyBorder="1" applyAlignment="1" applyProtection="1">
      <alignment vertical="center"/>
      <protection locked="0"/>
    </xf>
    <xf numFmtId="0" fontId="39" fillId="2" borderId="22" xfId="1" applyFont="1" applyFill="1" applyBorder="1" applyAlignment="1" applyProtection="1">
      <alignment vertical="center"/>
      <protection locked="0"/>
    </xf>
    <xf numFmtId="44" fontId="39" fillId="2" borderId="0" xfId="24" applyFont="1" applyFill="1" applyBorder="1" applyAlignment="1" applyProtection="1">
      <alignment vertical="center"/>
      <protection locked="0"/>
    </xf>
    <xf numFmtId="44" fontId="39" fillId="2" borderId="22" xfId="24" applyFont="1" applyFill="1" applyBorder="1" applyAlignment="1" applyProtection="1">
      <alignment vertical="center"/>
      <protection locked="0"/>
    </xf>
    <xf numFmtId="0" fontId="39" fillId="10" borderId="5" xfId="1" applyFont="1" applyFill="1" applyBorder="1" applyAlignment="1" applyProtection="1">
      <alignment vertical="center"/>
      <protection locked="0"/>
    </xf>
    <xf numFmtId="0" fontId="39" fillId="10" borderId="0" xfId="1" applyFont="1" applyFill="1" applyAlignment="1" applyProtection="1">
      <alignment vertical="center"/>
      <protection locked="0"/>
    </xf>
    <xf numFmtId="44" fontId="39" fillId="10" borderId="0" xfId="24" applyFont="1" applyFill="1" applyBorder="1" applyAlignment="1" applyProtection="1">
      <alignment vertical="center"/>
      <protection locked="0"/>
    </xf>
    <xf numFmtId="44" fontId="39" fillId="10" borderId="22" xfId="24" applyFont="1" applyFill="1" applyBorder="1" applyAlignment="1" applyProtection="1">
      <alignment vertical="center"/>
      <protection locked="0"/>
    </xf>
    <xf numFmtId="0" fontId="38" fillId="2" borderId="5" xfId="1" applyFont="1" applyFill="1" applyBorder="1" applyAlignment="1" applyProtection="1">
      <alignment vertical="center"/>
      <protection locked="0"/>
    </xf>
    <xf numFmtId="0" fontId="39" fillId="2" borderId="23" xfId="1" applyFont="1" applyFill="1" applyBorder="1" applyAlignment="1" applyProtection="1">
      <alignment vertical="center"/>
      <protection locked="0"/>
    </xf>
    <xf numFmtId="0" fontId="39" fillId="2" borderId="24" xfId="1" applyFont="1" applyFill="1" applyBorder="1" applyAlignment="1" applyProtection="1">
      <alignment vertical="center"/>
      <protection locked="0"/>
    </xf>
    <xf numFmtId="0" fontId="39" fillId="2" borderId="25" xfId="1" applyFont="1" applyFill="1" applyBorder="1" applyAlignment="1" applyProtection="1">
      <alignment vertical="center"/>
      <protection locked="0"/>
    </xf>
    <xf numFmtId="0" fontId="38" fillId="11" borderId="19" xfId="1" applyFont="1" applyFill="1" applyBorder="1" applyAlignment="1" applyProtection="1">
      <alignment vertical="center"/>
      <protection locked="0"/>
    </xf>
    <xf numFmtId="0" fontId="38" fillId="11" borderId="20" xfId="1" applyFont="1" applyFill="1" applyBorder="1" applyAlignment="1" applyProtection="1">
      <alignment vertical="center"/>
      <protection locked="0"/>
    </xf>
    <xf numFmtId="0" fontId="39" fillId="11" borderId="20" xfId="1" applyFont="1" applyFill="1" applyBorder="1" applyAlignment="1" applyProtection="1">
      <alignment vertical="center"/>
      <protection locked="0"/>
    </xf>
    <xf numFmtId="0" fontId="39" fillId="11" borderId="21" xfId="1" applyFont="1" applyFill="1" applyBorder="1" applyAlignment="1" applyProtection="1">
      <alignment vertical="center"/>
      <protection locked="0"/>
    </xf>
    <xf numFmtId="0" fontId="39" fillId="11" borderId="5" xfId="1" applyFont="1" applyFill="1" applyBorder="1" applyAlignment="1" applyProtection="1">
      <alignment vertical="center"/>
      <protection locked="0"/>
    </xf>
    <xf numFmtId="0" fontId="39" fillId="11" borderId="0" xfId="1" applyFont="1" applyFill="1" applyAlignment="1" applyProtection="1">
      <alignment vertical="center"/>
      <protection locked="0"/>
    </xf>
    <xf numFmtId="0" fontId="39" fillId="11" borderId="22" xfId="1" applyFont="1" applyFill="1" applyBorder="1" applyAlignment="1" applyProtection="1">
      <alignment vertical="center"/>
      <protection locked="0"/>
    </xf>
    <xf numFmtId="0" fontId="47" fillId="8" borderId="4" xfId="0" applyFont="1" applyFill="1" applyBorder="1" applyAlignment="1">
      <alignment horizontal="center" vertical="center" wrapText="1"/>
    </xf>
    <xf numFmtId="172" fontId="47" fillId="9" borderId="4" xfId="24" applyNumberFormat="1" applyFont="1" applyFill="1" applyBorder="1" applyAlignment="1">
      <alignment horizontal="center" vertical="center" wrapText="1"/>
    </xf>
    <xf numFmtId="172" fontId="47" fillId="10" borderId="27" xfId="24" applyNumberFormat="1" applyFont="1" applyFill="1" applyBorder="1" applyAlignment="1">
      <alignment horizontal="center" vertical="center" wrapText="1"/>
    </xf>
    <xf numFmtId="0" fontId="39" fillId="11" borderId="23" xfId="1" applyFont="1" applyFill="1" applyBorder="1" applyAlignment="1" applyProtection="1">
      <alignment vertical="center"/>
      <protection locked="0"/>
    </xf>
    <xf numFmtId="0" fontId="39" fillId="11" borderId="24" xfId="1" applyFont="1" applyFill="1" applyBorder="1" applyAlignment="1" applyProtection="1">
      <alignment vertical="center"/>
      <protection locked="0"/>
    </xf>
    <xf numFmtId="0" fontId="39" fillId="11" borderId="25" xfId="1" applyFont="1" applyFill="1" applyBorder="1" applyAlignment="1" applyProtection="1">
      <alignment vertical="center"/>
      <protection locked="0"/>
    </xf>
    <xf numFmtId="14" fontId="26" fillId="0" borderId="3" xfId="0" applyNumberFormat="1" applyFont="1" applyBorder="1" applyAlignment="1">
      <alignment horizontal="left" vertical="center" wrapText="1"/>
    </xf>
    <xf numFmtId="14" fontId="26" fillId="0" borderId="4" xfId="0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44" fontId="38" fillId="10" borderId="22" xfId="24" applyFont="1" applyFill="1" applyBorder="1" applyAlignment="1" applyProtection="1">
      <alignment vertical="center"/>
      <protection locked="0"/>
    </xf>
    <xf numFmtId="0" fontId="49" fillId="12" borderId="5" xfId="1" applyFont="1" applyFill="1" applyBorder="1" applyAlignment="1" applyProtection="1">
      <alignment vertical="center"/>
      <protection locked="0"/>
    </xf>
    <xf numFmtId="0" fontId="49" fillId="12" borderId="0" xfId="1" applyFont="1" applyFill="1" applyAlignment="1" applyProtection="1">
      <alignment vertical="center"/>
      <protection locked="0"/>
    </xf>
    <xf numFmtId="44" fontId="49" fillId="12" borderId="0" xfId="24" applyFont="1" applyFill="1" applyBorder="1" applyAlignment="1" applyProtection="1">
      <alignment vertical="center"/>
      <protection locked="0"/>
    </xf>
    <xf numFmtId="44" fontId="49" fillId="12" borderId="22" xfId="24" applyFont="1" applyFill="1" applyBorder="1" applyAlignment="1" applyProtection="1">
      <alignment vertical="center"/>
      <protection locked="0"/>
    </xf>
    <xf numFmtId="169" fontId="50" fillId="0" borderId="15" xfId="0" applyNumberFormat="1" applyFont="1" applyBorder="1" applyAlignment="1">
      <alignment horizontal="right" vertical="center"/>
    </xf>
    <xf numFmtId="169" fontId="50" fillId="2" borderId="15" xfId="0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vertical="top" wrapText="1"/>
    </xf>
    <xf numFmtId="0" fontId="25" fillId="2" borderId="0" xfId="22" applyFont="1" applyFill="1" applyAlignment="1">
      <alignment horizontal="center" vertical="center"/>
    </xf>
    <xf numFmtId="0" fontId="45" fillId="7" borderId="1" xfId="0" applyFont="1" applyFill="1" applyBorder="1" applyAlignment="1">
      <alignment horizontal="left" vertical="center" wrapText="1"/>
    </xf>
    <xf numFmtId="0" fontId="31" fillId="4" borderId="5" xfId="0" applyFont="1" applyFill="1" applyBorder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1" fillId="4" borderId="22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left" vertical="top" wrapText="1"/>
    </xf>
    <xf numFmtId="0" fontId="30" fillId="2" borderId="0" xfId="0" applyFont="1" applyFill="1" applyAlignment="1">
      <alignment horizontal="left" vertical="top" wrapText="1"/>
    </xf>
    <xf numFmtId="0" fontId="30" fillId="2" borderId="22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top"/>
    </xf>
    <xf numFmtId="0" fontId="18" fillId="2" borderId="12" xfId="0" applyFont="1" applyFill="1" applyBorder="1" applyAlignment="1">
      <alignment horizontal="center" vertical="top"/>
    </xf>
    <xf numFmtId="0" fontId="18" fillId="2" borderId="13" xfId="0" applyFont="1" applyFill="1" applyBorder="1" applyAlignment="1">
      <alignment horizontal="center" vertical="top"/>
    </xf>
    <xf numFmtId="0" fontId="18" fillId="2" borderId="14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8" fillId="2" borderId="15" xfId="0" applyFont="1" applyFill="1" applyBorder="1" applyAlignment="1">
      <alignment horizontal="center" vertical="top"/>
    </xf>
    <xf numFmtId="0" fontId="18" fillId="2" borderId="16" xfId="0" applyFont="1" applyFill="1" applyBorder="1" applyAlignment="1">
      <alignment horizontal="center" vertical="top"/>
    </xf>
    <xf numFmtId="0" fontId="18" fillId="2" borderId="17" xfId="0" applyFont="1" applyFill="1" applyBorder="1" applyAlignment="1">
      <alignment horizontal="center" vertical="top"/>
    </xf>
    <xf numFmtId="0" fontId="18" fillId="2" borderId="18" xfId="0" applyFont="1" applyFill="1" applyBorder="1" applyAlignment="1">
      <alignment horizontal="center" vertical="top"/>
    </xf>
    <xf numFmtId="0" fontId="29" fillId="2" borderId="5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29" fillId="2" borderId="22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1" fillId="5" borderId="22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left" vertical="top" wrapText="1"/>
    </xf>
    <xf numFmtId="0" fontId="29" fillId="2" borderId="0" xfId="0" applyFont="1" applyFill="1" applyAlignment="1">
      <alignment horizontal="left" vertical="top" wrapText="1"/>
    </xf>
    <xf numFmtId="0" fontId="29" fillId="2" borderId="22" xfId="0" applyFont="1" applyFill="1" applyBorder="1" applyAlignment="1">
      <alignment horizontal="left" vertical="top" wrapText="1"/>
    </xf>
    <xf numFmtId="0" fontId="30" fillId="2" borderId="5" xfId="0" applyFont="1" applyFill="1" applyBorder="1" applyAlignment="1">
      <alignment horizontal="left" vertical="center" wrapText="1"/>
    </xf>
    <xf numFmtId="0" fontId="30" fillId="2" borderId="0" xfId="0" applyFont="1" applyFill="1" applyAlignment="1">
      <alignment horizontal="left" vertical="center" wrapText="1"/>
    </xf>
    <xf numFmtId="0" fontId="30" fillId="2" borderId="22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3" borderId="22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left" vertical="top" wrapText="1"/>
    </xf>
    <xf numFmtId="0" fontId="29" fillId="2" borderId="24" xfId="0" applyFont="1" applyFill="1" applyBorder="1" applyAlignment="1">
      <alignment horizontal="left" vertical="top" wrapText="1"/>
    </xf>
    <xf numFmtId="0" fontId="29" fillId="2" borderId="25" xfId="0" applyFont="1" applyFill="1" applyBorder="1" applyAlignment="1">
      <alignment horizontal="left" vertical="top" wrapText="1"/>
    </xf>
    <xf numFmtId="0" fontId="31" fillId="5" borderId="5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top" wrapText="1"/>
    </xf>
    <xf numFmtId="0" fontId="31" fillId="2" borderId="22" xfId="0" applyFont="1" applyFill="1" applyBorder="1" applyAlignment="1">
      <alignment horizontal="left" vertical="top" wrapText="1"/>
    </xf>
    <xf numFmtId="0" fontId="29" fillId="2" borderId="5" xfId="0" applyFont="1" applyFill="1" applyBorder="1" applyAlignment="1">
      <alignment horizontal="left"/>
    </xf>
    <xf numFmtId="0" fontId="29" fillId="2" borderId="0" xfId="0" applyFont="1" applyFill="1" applyAlignment="1">
      <alignment horizontal="left"/>
    </xf>
    <xf numFmtId="0" fontId="29" fillId="2" borderId="22" xfId="0" applyFont="1" applyFill="1" applyBorder="1" applyAlignment="1">
      <alignment horizontal="left"/>
    </xf>
    <xf numFmtId="0" fontId="29" fillId="2" borderId="5" xfId="0" applyFont="1" applyFill="1" applyBorder="1" applyAlignment="1">
      <alignment horizontal="left" wrapText="1"/>
    </xf>
    <xf numFmtId="0" fontId="29" fillId="2" borderId="0" xfId="0" applyFont="1" applyFill="1" applyAlignment="1">
      <alignment horizontal="left" wrapText="1"/>
    </xf>
    <xf numFmtId="0" fontId="29" fillId="2" borderId="22" xfId="0" applyFont="1" applyFill="1" applyBorder="1" applyAlignment="1">
      <alignment horizontal="left" wrapText="1"/>
    </xf>
    <xf numFmtId="0" fontId="41" fillId="4" borderId="1" xfId="0" applyFont="1" applyFill="1" applyBorder="1" applyAlignment="1">
      <alignment horizontal="center" vertical="center" wrapText="1"/>
    </xf>
    <xf numFmtId="0" fontId="41" fillId="4" borderId="17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4" borderId="14" xfId="0" applyFont="1" applyFill="1" applyBorder="1" applyAlignment="1">
      <alignment horizontal="center" vertical="center"/>
    </xf>
    <xf numFmtId="0" fontId="27" fillId="4" borderId="16" xfId="0" applyFont="1" applyFill="1" applyBorder="1" applyAlignment="1">
      <alignment horizontal="center" vertical="center"/>
    </xf>
    <xf numFmtId="14" fontId="26" fillId="0" borderId="2" xfId="0" applyNumberFormat="1" applyFont="1" applyBorder="1" applyAlignment="1">
      <alignment horizontal="center" vertical="center" wrapText="1"/>
    </xf>
    <xf numFmtId="14" fontId="26" fillId="0" borderId="36" xfId="0" applyNumberFormat="1" applyFont="1" applyBorder="1" applyAlignment="1">
      <alignment horizontal="center" vertical="center" wrapText="1"/>
    </xf>
    <xf numFmtId="0" fontId="27" fillId="3" borderId="32" xfId="0" applyFont="1" applyFill="1" applyBorder="1" applyAlignment="1">
      <alignment horizontal="center" vertical="center" wrapText="1"/>
    </xf>
    <xf numFmtId="0" fontId="27" fillId="3" borderId="28" xfId="0" applyFont="1" applyFill="1" applyBorder="1" applyAlignment="1">
      <alignment horizontal="center" vertical="center" wrapText="1"/>
    </xf>
    <xf numFmtId="0" fontId="27" fillId="3" borderId="32" xfId="0" applyFont="1" applyFill="1" applyBorder="1" applyAlignment="1">
      <alignment horizontal="center" vertical="center"/>
    </xf>
    <xf numFmtId="0" fontId="27" fillId="3" borderId="33" xfId="0" applyFont="1" applyFill="1" applyBorder="1" applyAlignment="1">
      <alignment horizontal="center" vertical="center"/>
    </xf>
    <xf numFmtId="0" fontId="27" fillId="3" borderId="28" xfId="0" applyFont="1" applyFill="1" applyBorder="1" applyAlignment="1">
      <alignment horizontal="center" vertical="center"/>
    </xf>
    <xf numFmtId="14" fontId="26" fillId="0" borderId="3" xfId="0" applyNumberFormat="1" applyFont="1" applyBorder="1" applyAlignment="1">
      <alignment horizontal="center" vertical="center" wrapText="1"/>
    </xf>
    <xf numFmtId="14" fontId="26" fillId="0" borderId="4" xfId="0" applyNumberFormat="1" applyFont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left" vertical="center"/>
    </xf>
    <xf numFmtId="14" fontId="26" fillId="0" borderId="4" xfId="0" applyNumberFormat="1" applyFont="1" applyBorder="1" applyAlignment="1">
      <alignment horizontal="left" vertical="center"/>
    </xf>
    <xf numFmtId="0" fontId="44" fillId="0" borderId="39" xfId="22" quotePrefix="1" applyFont="1" applyBorder="1" applyAlignment="1">
      <alignment horizontal="center" vertical="center"/>
    </xf>
    <xf numFmtId="0" fontId="44" fillId="0" borderId="40" xfId="22" quotePrefix="1" applyFont="1" applyBorder="1" applyAlignment="1">
      <alignment horizontal="center" vertical="center"/>
    </xf>
    <xf numFmtId="0" fontId="44" fillId="0" borderId="27" xfId="22" quotePrefix="1" applyFont="1" applyBorder="1" applyAlignment="1">
      <alignment horizontal="center" vertical="center"/>
    </xf>
    <xf numFmtId="0" fontId="44" fillId="0" borderId="39" xfId="22" quotePrefix="1" applyFont="1" applyBorder="1" applyAlignment="1">
      <alignment horizontal="center" vertical="center" wrapText="1"/>
    </xf>
    <xf numFmtId="0" fontId="44" fillId="0" borderId="40" xfId="22" quotePrefix="1" applyFont="1" applyBorder="1" applyAlignment="1">
      <alignment horizontal="center" vertical="center" wrapText="1"/>
    </xf>
    <xf numFmtId="0" fontId="44" fillId="0" borderId="41" xfId="22" quotePrefix="1" applyFont="1" applyBorder="1" applyAlignment="1">
      <alignment horizontal="center" vertical="center" wrapText="1"/>
    </xf>
    <xf numFmtId="0" fontId="41" fillId="5" borderId="2" xfId="0" applyFont="1" applyFill="1" applyBorder="1" applyAlignment="1">
      <alignment horizontal="center" vertical="center"/>
    </xf>
    <xf numFmtId="0" fontId="41" fillId="5" borderId="3" xfId="0" applyFont="1" applyFill="1" applyBorder="1" applyAlignment="1">
      <alignment horizontal="center" vertical="center"/>
    </xf>
    <xf numFmtId="0" fontId="41" fillId="5" borderId="4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left" vertical="center"/>
    </xf>
    <xf numFmtId="0" fontId="24" fillId="2" borderId="20" xfId="0" applyFont="1" applyFill="1" applyBorder="1" applyAlignment="1">
      <alignment horizontal="left" vertical="center"/>
    </xf>
    <xf numFmtId="0" fontId="24" fillId="2" borderId="21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4" fillId="2" borderId="22" xfId="0" applyFont="1" applyFill="1" applyBorder="1" applyAlignment="1">
      <alignment horizontal="left" vertical="center"/>
    </xf>
    <xf numFmtId="0" fontId="24" fillId="2" borderId="23" xfId="0" applyFont="1" applyFill="1" applyBorder="1" applyAlignment="1">
      <alignment horizontal="left" vertical="center"/>
    </xf>
    <xf numFmtId="0" fontId="24" fillId="2" borderId="24" xfId="0" applyFont="1" applyFill="1" applyBorder="1" applyAlignment="1">
      <alignment horizontal="left" vertical="center"/>
    </xf>
    <xf numFmtId="0" fontId="24" fillId="2" borderId="25" xfId="0" applyFont="1" applyFill="1" applyBorder="1" applyAlignment="1">
      <alignment horizontal="left" vertical="center"/>
    </xf>
    <xf numFmtId="0" fontId="43" fillId="0" borderId="13" xfId="22" quotePrefix="1" applyFont="1" applyBorder="1" applyAlignment="1">
      <alignment horizontal="center" vertical="center" wrapText="1"/>
    </xf>
    <xf numFmtId="0" fontId="43" fillId="0" borderId="15" xfId="22" quotePrefix="1" applyFont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41" fillId="5" borderId="12" xfId="0" applyFont="1" applyFill="1" applyBorder="1" applyAlignment="1">
      <alignment horizontal="center" vertical="center"/>
    </xf>
    <xf numFmtId="0" fontId="42" fillId="0" borderId="12" xfId="22" quotePrefix="1" applyFont="1" applyBorder="1" applyAlignment="1">
      <alignment horizontal="center" vertical="center" wrapText="1"/>
    </xf>
    <xf numFmtId="0" fontId="42" fillId="0" borderId="1" xfId="22" quotePrefix="1" applyFont="1" applyBorder="1" applyAlignment="1">
      <alignment horizontal="center" vertical="center" wrapText="1"/>
    </xf>
    <xf numFmtId="0" fontId="42" fillId="0" borderId="17" xfId="22" quotePrefix="1" applyFont="1" applyBorder="1" applyAlignment="1">
      <alignment horizontal="center" vertical="center" wrapText="1"/>
    </xf>
    <xf numFmtId="14" fontId="26" fillId="0" borderId="35" xfId="0" applyNumberFormat="1" applyFont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left" vertical="center" wrapText="1"/>
    </xf>
    <xf numFmtId="14" fontId="26" fillId="0" borderId="3" xfId="0" applyNumberFormat="1" applyFont="1" applyBorder="1" applyAlignment="1">
      <alignment horizontal="left" vertical="center" wrapText="1"/>
    </xf>
    <xf numFmtId="14" fontId="26" fillId="0" borderId="4" xfId="0" applyNumberFormat="1" applyFont="1" applyBorder="1" applyAlignment="1">
      <alignment horizontal="left" vertical="center" wrapText="1"/>
    </xf>
    <xf numFmtId="0" fontId="41" fillId="3" borderId="2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41" fillId="3" borderId="4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23" fillId="2" borderId="10" xfId="0" applyFont="1" applyFill="1" applyBorder="1" applyAlignment="1">
      <alignment horizontal="left" vertical="center"/>
    </xf>
    <xf numFmtId="0" fontId="23" fillId="2" borderId="19" xfId="0" applyFont="1" applyFill="1" applyBorder="1" applyAlignment="1">
      <alignment horizontal="center" vertical="top"/>
    </xf>
    <xf numFmtId="0" fontId="23" fillId="2" borderId="20" xfId="0" applyFont="1" applyFill="1" applyBorder="1" applyAlignment="1">
      <alignment horizontal="center" vertical="top"/>
    </xf>
    <xf numFmtId="0" fontId="23" fillId="2" borderId="21" xfId="0" applyFont="1" applyFill="1" applyBorder="1" applyAlignment="1">
      <alignment horizontal="center" vertical="top"/>
    </xf>
    <xf numFmtId="0" fontId="23" fillId="2" borderId="5" xfId="0" applyFont="1" applyFill="1" applyBorder="1" applyAlignment="1">
      <alignment horizontal="center" vertical="top"/>
    </xf>
    <xf numFmtId="0" fontId="23" fillId="2" borderId="0" xfId="0" applyFont="1" applyFill="1" applyAlignment="1">
      <alignment horizontal="center" vertical="top"/>
    </xf>
    <xf numFmtId="0" fontId="23" fillId="2" borderId="22" xfId="0" applyFont="1" applyFill="1" applyBorder="1" applyAlignment="1">
      <alignment horizontal="center" vertical="top"/>
    </xf>
    <xf numFmtId="0" fontId="23" fillId="2" borderId="23" xfId="0" applyFont="1" applyFill="1" applyBorder="1" applyAlignment="1">
      <alignment horizontal="center" vertical="top"/>
    </xf>
    <xf numFmtId="0" fontId="23" fillId="2" borderId="24" xfId="0" applyFont="1" applyFill="1" applyBorder="1" applyAlignment="1">
      <alignment horizontal="center" vertical="top"/>
    </xf>
    <xf numFmtId="0" fontId="23" fillId="2" borderId="25" xfId="0" applyFont="1" applyFill="1" applyBorder="1" applyAlignment="1">
      <alignment horizontal="center" vertical="top"/>
    </xf>
    <xf numFmtId="0" fontId="8" fillId="3" borderId="19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2" fillId="6" borderId="8" xfId="0" applyFont="1" applyFill="1" applyBorder="1" applyAlignment="1">
      <alignment horizontal="right" vertical="center"/>
    </xf>
    <xf numFmtId="0" fontId="32" fillId="6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48" fillId="2" borderId="8" xfId="0" applyFont="1" applyFill="1" applyBorder="1" applyAlignment="1">
      <alignment horizontal="center" vertical="center" wrapText="1"/>
    </xf>
    <xf numFmtId="0" fontId="48" fillId="2" borderId="9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32" fillId="6" borderId="19" xfId="0" applyFont="1" applyFill="1" applyBorder="1" applyAlignment="1">
      <alignment horizontal="right" vertical="center"/>
    </xf>
    <xf numFmtId="0" fontId="32" fillId="6" borderId="20" xfId="0" applyFont="1" applyFill="1" applyBorder="1" applyAlignment="1">
      <alignment horizontal="right" vertical="center"/>
    </xf>
    <xf numFmtId="0" fontId="32" fillId="6" borderId="23" xfId="0" applyFont="1" applyFill="1" applyBorder="1" applyAlignment="1">
      <alignment horizontal="right" vertical="center"/>
    </xf>
    <xf numFmtId="0" fontId="32" fillId="6" borderId="24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0" fontId="41" fillId="2" borderId="8" xfId="11" applyFont="1" applyFill="1" applyBorder="1" applyAlignment="1">
      <alignment horizontal="center" vertical="center"/>
    </xf>
    <xf numFmtId="0" fontId="41" fillId="2" borderId="9" xfId="11" applyFont="1" applyFill="1" applyBorder="1" applyAlignment="1">
      <alignment horizontal="center" vertical="center"/>
    </xf>
    <xf numFmtId="0" fontId="41" fillId="2" borderId="10" xfId="11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left" vertical="center"/>
    </xf>
    <xf numFmtId="0" fontId="37" fillId="2" borderId="9" xfId="0" applyFont="1" applyFill="1" applyBorder="1" applyAlignment="1">
      <alignment horizontal="left" vertical="center"/>
    </xf>
    <xf numFmtId="0" fontId="37" fillId="2" borderId="10" xfId="0" applyFont="1" applyFill="1" applyBorder="1" applyAlignment="1">
      <alignment horizontal="left" vertical="center"/>
    </xf>
    <xf numFmtId="0" fontId="40" fillId="6" borderId="8" xfId="0" applyFont="1" applyFill="1" applyBorder="1" applyAlignment="1">
      <alignment horizontal="center" vertical="center"/>
    </xf>
    <xf numFmtId="0" fontId="40" fillId="6" borderId="9" xfId="0" applyFont="1" applyFill="1" applyBorder="1" applyAlignment="1">
      <alignment horizontal="center" vertical="center"/>
    </xf>
    <xf numFmtId="0" fontId="40" fillId="6" borderId="1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6" fontId="32" fillId="6" borderId="14" xfId="0" applyNumberFormat="1" applyFont="1" applyFill="1" applyBorder="1" applyAlignment="1">
      <alignment horizontal="center" vertical="center"/>
    </xf>
    <xf numFmtId="6" fontId="32" fillId="6" borderId="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/>
    </xf>
    <xf numFmtId="0" fontId="8" fillId="2" borderId="42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</cellXfs>
  <cellStyles count="29">
    <cellStyle name="Euro" xfId="2" xr:uid="{00000000-0005-0000-0000-000000000000}"/>
    <cellStyle name="Hipervínculo" xfId="22" builtinId="8"/>
    <cellStyle name="Millares" xfId="28" builtinId="3"/>
    <cellStyle name="Millares [0] 2" xfId="4" xr:uid="{00000000-0005-0000-0000-000003000000}"/>
    <cellStyle name="Millares 2" xfId="5" xr:uid="{00000000-0005-0000-0000-000005000000}"/>
    <cellStyle name="Millares 2 2" xfId="18" xr:uid="{00000000-0005-0000-0000-000006000000}"/>
    <cellStyle name="Millares 3" xfId="6" xr:uid="{00000000-0005-0000-0000-000007000000}"/>
    <cellStyle name="Millares 3 2" xfId="19" xr:uid="{00000000-0005-0000-0000-000008000000}"/>
    <cellStyle name="Millares 4" xfId="3" xr:uid="{00000000-0005-0000-0000-000009000000}"/>
    <cellStyle name="Millares 5" xfId="26" xr:uid="{00000000-0005-0000-0000-00000A000000}"/>
    <cellStyle name="Moneda" xfId="24" builtinId="4"/>
    <cellStyle name="Moneda [0] 2" xfId="8" xr:uid="{00000000-0005-0000-0000-00000C000000}"/>
    <cellStyle name="Moneda 2" xfId="9" xr:uid="{00000000-0005-0000-0000-00000D000000}"/>
    <cellStyle name="Moneda 2 2" xfId="17" xr:uid="{00000000-0005-0000-0000-00000E000000}"/>
    <cellStyle name="Moneda 3" xfId="7" xr:uid="{00000000-0005-0000-0000-00000F000000}"/>
    <cellStyle name="Moneda 4" xfId="27" xr:uid="{00000000-0005-0000-0000-000010000000}"/>
    <cellStyle name="Normal" xfId="0" builtinId="0"/>
    <cellStyle name="Normal 2" xfId="10" xr:uid="{00000000-0005-0000-0000-000012000000}"/>
    <cellStyle name="Normal 2 2" xfId="15" xr:uid="{00000000-0005-0000-0000-000013000000}"/>
    <cellStyle name="Normal 3" xfId="11" xr:uid="{00000000-0005-0000-0000-000014000000}"/>
    <cellStyle name="Normal 3 2" xfId="20" xr:uid="{00000000-0005-0000-0000-000015000000}"/>
    <cellStyle name="Normal 4" xfId="1" xr:uid="{00000000-0005-0000-0000-000016000000}"/>
    <cellStyle name="Porcentaje" xfId="23" builtinId="5"/>
    <cellStyle name="Porcentaje 2" xfId="13" xr:uid="{00000000-0005-0000-0000-000018000000}"/>
    <cellStyle name="Porcentaje 2 2" xfId="16" xr:uid="{00000000-0005-0000-0000-000019000000}"/>
    <cellStyle name="Porcentaje 3" xfId="14" xr:uid="{00000000-0005-0000-0000-00001A000000}"/>
    <cellStyle name="Porcentaje 3 2" xfId="21" xr:uid="{00000000-0005-0000-0000-00001B000000}"/>
    <cellStyle name="Porcentaje 4" xfId="12" xr:uid="{00000000-0005-0000-0000-00001C000000}"/>
    <cellStyle name="Porcentual 3" xfId="25" xr:uid="{00000000-0005-0000-0000-00001D000000}"/>
  </cellStyles>
  <dxfs count="0"/>
  <tableStyles count="0" defaultTableStyle="TableStyleMedium2" defaultPivotStyle="PivotStyleLight16"/>
  <colors>
    <mruColors>
      <color rgb="FFF9F6FC"/>
      <color rgb="FFEADCF4"/>
      <color rgb="FFC59EE2"/>
      <color rgb="FF669900"/>
      <color rgb="FF004241"/>
      <color rgb="FFE2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2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32</xdr:row>
      <xdr:rowOff>165100</xdr:rowOff>
    </xdr:from>
    <xdr:to>
      <xdr:col>7</xdr:col>
      <xdr:colOff>749300</xdr:colOff>
      <xdr:row>38</xdr:row>
      <xdr:rowOff>10886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DA46280-F319-4B8C-9315-0406596A4442}"/>
            </a:ext>
          </a:extLst>
        </xdr:cNvPr>
        <xdr:cNvSpPr txBox="1"/>
      </xdr:nvSpPr>
      <xdr:spPr>
        <a:xfrm>
          <a:off x="901700" y="6324600"/>
          <a:ext cx="5448300" cy="988786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400">
              <a:solidFill>
                <a:schemeClr val="bg1"/>
              </a:solidFill>
            </a:rPr>
            <a:t>Forma</a:t>
          </a:r>
          <a:r>
            <a:rPr lang="es-CO" sz="2400" baseline="0">
              <a:solidFill>
                <a:schemeClr val="bg1"/>
              </a:solidFill>
            </a:rPr>
            <a:t> correcta: Restauración de la conectividad del paisaje agropecuario</a:t>
          </a:r>
          <a:endParaRPr lang="es-CO" sz="2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0</xdr:colOff>
      <xdr:row>52</xdr:row>
      <xdr:rowOff>9677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B72463-31C6-D24F-ACC8-21F8E3A4E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10667" cy="9780210"/>
        </a:xfrm>
        <a:prstGeom prst="rect">
          <a:avLst/>
        </a:prstGeom>
      </xdr:spPr>
    </xdr:pic>
    <xdr:clientData/>
  </xdr:twoCellAnchor>
  <xdr:twoCellAnchor>
    <xdr:from>
      <xdr:col>1</xdr:col>
      <xdr:colOff>149679</xdr:colOff>
      <xdr:row>32</xdr:row>
      <xdr:rowOff>54428</xdr:rowOff>
    </xdr:from>
    <xdr:to>
      <xdr:col>8</xdr:col>
      <xdr:colOff>666750</xdr:colOff>
      <xdr:row>41</xdr:row>
      <xdr:rowOff>176892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7AE8CC30-693D-A5E0-AF39-7677F944E2C7}"/>
            </a:ext>
          </a:extLst>
        </xdr:cNvPr>
        <xdr:cNvSpPr txBox="1">
          <a:spLocks noChangeArrowheads="1"/>
        </xdr:cNvSpPr>
      </xdr:nvSpPr>
      <xdr:spPr bwMode="auto">
        <a:xfrm>
          <a:off x="911679" y="6204857"/>
          <a:ext cx="5851071" cy="1836964"/>
        </a:xfrm>
        <a:prstGeom prst="rect">
          <a:avLst/>
        </a:prstGeom>
        <a:solidFill>
          <a:srgbClr val="004241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CO" sz="3600" b="1" kern="100">
              <a:solidFill>
                <a:srgbClr val="669900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Sistemas agroforestales adaptados a los territorios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1322295</xdr:colOff>
      <xdr:row>35</xdr:row>
      <xdr:rowOff>212912</xdr:rowOff>
    </xdr:from>
    <xdr:to>
      <xdr:col>11</xdr:col>
      <xdr:colOff>1669677</xdr:colOff>
      <xdr:row>35</xdr:row>
      <xdr:rowOff>498282</xdr:rowOff>
    </xdr:to>
    <xdr:pic>
      <xdr:nvPicPr>
        <xdr:cNvPr id="12" name="Google Shape;283;g1045ebef7ff_0_8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455089" y="15564971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1568824</xdr:colOff>
      <xdr:row>32</xdr:row>
      <xdr:rowOff>504266</xdr:rowOff>
    </xdr:from>
    <xdr:to>
      <xdr:col>11</xdr:col>
      <xdr:colOff>1916206</xdr:colOff>
      <xdr:row>32</xdr:row>
      <xdr:rowOff>816219</xdr:rowOff>
    </xdr:to>
    <xdr:pic>
      <xdr:nvPicPr>
        <xdr:cNvPr id="13" name="Google Shape;283;g1045ebef7ff_0_8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701618" y="1465729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2308412</xdr:colOff>
      <xdr:row>31</xdr:row>
      <xdr:rowOff>560294</xdr:rowOff>
    </xdr:from>
    <xdr:to>
      <xdr:col>11</xdr:col>
      <xdr:colOff>2655794</xdr:colOff>
      <xdr:row>32</xdr:row>
      <xdr:rowOff>175925</xdr:rowOff>
    </xdr:to>
    <xdr:pic>
      <xdr:nvPicPr>
        <xdr:cNvPr id="14" name="Google Shape;283;g1045ebef7ff_0_8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441206" y="14108206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1804147</xdr:colOff>
      <xdr:row>30</xdr:row>
      <xdr:rowOff>190500</xdr:rowOff>
    </xdr:from>
    <xdr:to>
      <xdr:col>11</xdr:col>
      <xdr:colOff>2151529</xdr:colOff>
      <xdr:row>31</xdr:row>
      <xdr:rowOff>223551</xdr:rowOff>
    </xdr:to>
    <xdr:pic>
      <xdr:nvPicPr>
        <xdr:cNvPr id="15" name="Google Shape;283;g1045ebef7ff_0_8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936941" y="13503088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2050676</xdr:colOff>
      <xdr:row>29</xdr:row>
      <xdr:rowOff>100853</xdr:rowOff>
    </xdr:from>
    <xdr:to>
      <xdr:col>11</xdr:col>
      <xdr:colOff>2398058</xdr:colOff>
      <xdr:row>30</xdr:row>
      <xdr:rowOff>169388</xdr:rowOff>
    </xdr:to>
    <xdr:pic>
      <xdr:nvPicPr>
        <xdr:cNvPr id="16" name="Google Shape;283;g1045ebef7ff_0_8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183470" y="1321173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1131795</xdr:colOff>
      <xdr:row>26</xdr:row>
      <xdr:rowOff>448235</xdr:rowOff>
    </xdr:from>
    <xdr:to>
      <xdr:col>11</xdr:col>
      <xdr:colOff>1479177</xdr:colOff>
      <xdr:row>27</xdr:row>
      <xdr:rowOff>16241</xdr:rowOff>
    </xdr:to>
    <xdr:pic>
      <xdr:nvPicPr>
        <xdr:cNvPr id="17" name="Google Shape;283;g1045ebef7ff_0_8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64589" y="10802470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1109382</xdr:colOff>
      <xdr:row>24</xdr:row>
      <xdr:rowOff>1479176</xdr:rowOff>
    </xdr:from>
    <xdr:to>
      <xdr:col>11</xdr:col>
      <xdr:colOff>1456764</xdr:colOff>
      <xdr:row>24</xdr:row>
      <xdr:rowOff>1771829</xdr:rowOff>
    </xdr:to>
    <xdr:pic>
      <xdr:nvPicPr>
        <xdr:cNvPr id="18" name="Google Shape;283;g1045ebef7ff_0_8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42176" y="9816352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1154206</xdr:colOff>
      <xdr:row>19</xdr:row>
      <xdr:rowOff>358587</xdr:rowOff>
    </xdr:from>
    <xdr:to>
      <xdr:col>11</xdr:col>
      <xdr:colOff>1501588</xdr:colOff>
      <xdr:row>19</xdr:row>
      <xdr:rowOff>662446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87000" y="6745940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315434</xdr:colOff>
      <xdr:row>1</xdr:row>
      <xdr:rowOff>168087</xdr:rowOff>
    </xdr:from>
    <xdr:to>
      <xdr:col>10</xdr:col>
      <xdr:colOff>1215498</xdr:colOff>
      <xdr:row>3</xdr:row>
      <xdr:rowOff>773204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434" y="358587"/>
          <a:ext cx="6996063" cy="986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90930</xdr:colOff>
      <xdr:row>9</xdr:row>
      <xdr:rowOff>144779</xdr:rowOff>
    </xdr:from>
    <xdr:to>
      <xdr:col>8</xdr:col>
      <xdr:colOff>1112519</xdr:colOff>
      <xdr:row>12</xdr:row>
      <xdr:rowOff>87526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10" y="1584959"/>
          <a:ext cx="1021589" cy="1393087"/>
        </a:xfrm>
        <a:prstGeom prst="rect">
          <a:avLst/>
        </a:prstGeom>
      </xdr:spPr>
    </xdr:pic>
    <xdr:clientData/>
  </xdr:twoCellAnchor>
  <xdr:twoCellAnchor editAs="oneCell">
    <xdr:from>
      <xdr:col>7</xdr:col>
      <xdr:colOff>143123</xdr:colOff>
      <xdr:row>25</xdr:row>
      <xdr:rowOff>0</xdr:rowOff>
    </xdr:from>
    <xdr:to>
      <xdr:col>7</xdr:col>
      <xdr:colOff>1170927</xdr:colOff>
      <xdr:row>26</xdr:row>
      <xdr:rowOff>221847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654" t="28801" r="58375" b="10639"/>
        <a:stretch/>
      </xdr:blipFill>
      <xdr:spPr>
        <a:xfrm>
          <a:off x="9149963" y="3660580"/>
          <a:ext cx="1027804" cy="981307"/>
        </a:xfrm>
        <a:prstGeom prst="ellipse">
          <a:avLst/>
        </a:prstGeom>
      </xdr:spPr>
    </xdr:pic>
    <xdr:clientData/>
  </xdr:twoCellAnchor>
  <xdr:twoCellAnchor editAs="oneCell">
    <xdr:from>
      <xdr:col>8</xdr:col>
      <xdr:colOff>137160</xdr:colOff>
      <xdr:row>23</xdr:row>
      <xdr:rowOff>83820</xdr:rowOff>
    </xdr:from>
    <xdr:to>
      <xdr:col>8</xdr:col>
      <xdr:colOff>982980</xdr:colOff>
      <xdr:row>25</xdr:row>
      <xdr:rowOff>11640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50040" y="3482340"/>
          <a:ext cx="845820" cy="1289260"/>
        </a:xfrm>
        <a:prstGeom prst="rect">
          <a:avLst/>
        </a:prstGeom>
      </xdr:spPr>
    </xdr:pic>
    <xdr:clientData/>
  </xdr:twoCellAnchor>
  <xdr:twoCellAnchor editAs="oneCell">
    <xdr:from>
      <xdr:col>8</xdr:col>
      <xdr:colOff>177800</xdr:colOff>
      <xdr:row>29</xdr:row>
      <xdr:rowOff>287020</xdr:rowOff>
    </xdr:from>
    <xdr:to>
      <xdr:col>8</xdr:col>
      <xdr:colOff>1018565</xdr:colOff>
      <xdr:row>30</xdr:row>
      <xdr:rowOff>558799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909800" y="10386060"/>
          <a:ext cx="840765" cy="1084579"/>
        </a:xfrm>
        <a:prstGeom prst="rect">
          <a:avLst/>
        </a:prstGeom>
      </xdr:spPr>
    </xdr:pic>
    <xdr:clientData/>
  </xdr:twoCellAnchor>
  <xdr:twoCellAnchor editAs="oneCell">
    <xdr:from>
      <xdr:col>4</xdr:col>
      <xdr:colOff>1141903</xdr:colOff>
      <xdr:row>0</xdr:row>
      <xdr:rowOff>171452</xdr:rowOff>
    </xdr:from>
    <xdr:to>
      <xdr:col>8</xdr:col>
      <xdr:colOff>184295</xdr:colOff>
      <xdr:row>4</xdr:row>
      <xdr:rowOff>314325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8403" y="171452"/>
          <a:ext cx="5811492" cy="828673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0</xdr:row>
      <xdr:rowOff>142875</xdr:rowOff>
    </xdr:from>
    <xdr:to>
      <xdr:col>10</xdr:col>
      <xdr:colOff>699807</xdr:colOff>
      <xdr:row>2</xdr:row>
      <xdr:rowOff>90574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>
          <a:alphaModFix/>
        </a:blip>
        <a:srcRect/>
        <a:stretch/>
      </xdr:blipFill>
      <xdr:spPr>
        <a:xfrm>
          <a:off x="13563600" y="1428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415636</xdr:colOff>
      <xdr:row>0</xdr:row>
      <xdr:rowOff>155863</xdr:rowOff>
    </xdr:from>
    <xdr:to>
      <xdr:col>14</xdr:col>
      <xdr:colOff>1018</xdr:colOff>
      <xdr:row>2</xdr:row>
      <xdr:rowOff>79935</xdr:rowOff>
    </xdr:to>
    <xdr:pic>
      <xdr:nvPicPr>
        <xdr:cNvPr id="3" name="Google Shape;283;g1045ebef7ff_0_8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546772" y="155863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197873</xdr:colOff>
      <xdr:row>11</xdr:row>
      <xdr:rowOff>103707</xdr:rowOff>
    </xdr:from>
    <xdr:to>
      <xdr:col>7</xdr:col>
      <xdr:colOff>277253</xdr:colOff>
      <xdr:row>29</xdr:row>
      <xdr:rowOff>152450</xdr:rowOff>
    </xdr:to>
    <xdr:sp macro="" textlink="">
      <xdr:nvSpPr>
        <xdr:cNvPr id="4" name="CuadroTexto 4">
          <a:extLst>
            <a:ext uri="{FF2B5EF4-FFF2-40B4-BE49-F238E27FC236}">
              <a16:creationId xmlns:a16="http://schemas.microsoft.com/office/drawing/2014/main" id="{0D1C88ED-D03D-C958-AEB0-FDDE5FF34F5D}"/>
            </a:ext>
          </a:extLst>
        </xdr:cNvPr>
        <xdr:cNvSpPr txBox="1"/>
      </xdr:nvSpPr>
      <xdr:spPr>
        <a:xfrm>
          <a:off x="4116730" y="2139336"/>
          <a:ext cx="1646923" cy="3379771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400" kern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b="1"/>
            <a:t>Aprestamiento</a:t>
          </a:r>
        </a:p>
        <a:p>
          <a:r>
            <a:rPr lang="es-MX"/>
            <a:t>Diagnóstico</a:t>
          </a:r>
          <a:r>
            <a:rPr lang="es-MX" baseline="0"/>
            <a:t> territorial </a:t>
          </a:r>
        </a:p>
        <a:p>
          <a:r>
            <a:rPr lang="es-MX" baseline="0"/>
            <a:t>Listado de especies forestales potenciales</a:t>
          </a:r>
        </a:p>
        <a:p>
          <a:r>
            <a:rPr lang="es-MX" baseline="0"/>
            <a:t>Levantamiento de información cartográfica</a:t>
          </a:r>
        </a:p>
        <a:p>
          <a:r>
            <a:rPr lang="es-MX"/>
            <a:t>Línea</a:t>
          </a:r>
          <a:r>
            <a:rPr lang="es-MX" baseline="0"/>
            <a:t> de base de familias productoras</a:t>
          </a:r>
          <a:endParaRPr lang="es-MX"/>
        </a:p>
        <a:p>
          <a:r>
            <a:rPr lang="es-MX" b="1">
              <a:solidFill>
                <a:srgbClr val="FF0000"/>
              </a:solidFill>
            </a:rPr>
            <a:t>(</a:t>
          </a:r>
          <a:r>
            <a:rPr lang="es-MX" b="1">
              <a:solidFill>
                <a:srgbClr val="FF0066"/>
              </a:solidFill>
            </a:rPr>
            <a:t>1-2 años)</a:t>
          </a:r>
        </a:p>
        <a:p>
          <a:endParaRPr lang="es-MX"/>
        </a:p>
      </xdr:txBody>
    </xdr:sp>
    <xdr:clientData/>
  </xdr:twoCellAnchor>
  <xdr:twoCellAnchor>
    <xdr:from>
      <xdr:col>0</xdr:col>
      <xdr:colOff>268815</xdr:colOff>
      <xdr:row>1</xdr:row>
      <xdr:rowOff>0</xdr:rowOff>
    </xdr:from>
    <xdr:to>
      <xdr:col>8</xdr:col>
      <xdr:colOff>266186</xdr:colOff>
      <xdr:row>3</xdr:row>
      <xdr:rowOff>4027</xdr:rowOff>
    </xdr:to>
    <xdr:sp macro="" textlink="">
      <xdr:nvSpPr>
        <xdr:cNvPr id="5" name="CuadroTexto 5">
          <a:extLst>
            <a:ext uri="{FF2B5EF4-FFF2-40B4-BE49-F238E27FC236}">
              <a16:creationId xmlns:a16="http://schemas.microsoft.com/office/drawing/2014/main" id="{52329762-912C-8C8B-7994-5687413D47FC}"/>
            </a:ext>
          </a:extLst>
        </xdr:cNvPr>
        <xdr:cNvSpPr txBox="1"/>
      </xdr:nvSpPr>
      <xdr:spPr>
        <a:xfrm>
          <a:off x="268815" y="185057"/>
          <a:ext cx="6267542" cy="374141"/>
        </a:xfrm>
        <a:prstGeom prst="rect">
          <a:avLst/>
        </a:prstGeom>
        <a:solidFill>
          <a:srgbClr val="008080"/>
        </a:solidFill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O" b="1">
              <a:solidFill>
                <a:schemeClr val="bg1"/>
              </a:solidFill>
            </a:rPr>
            <a:t>Sistemas agroforestales adaptados al clima</a:t>
          </a:r>
        </a:p>
      </xdr:txBody>
    </xdr:sp>
    <xdr:clientData/>
  </xdr:twoCellAnchor>
  <xdr:twoCellAnchor>
    <xdr:from>
      <xdr:col>0</xdr:col>
      <xdr:colOff>489533</xdr:colOff>
      <xdr:row>3</xdr:row>
      <xdr:rowOff>184548</xdr:rowOff>
    </xdr:from>
    <xdr:to>
      <xdr:col>5</xdr:col>
      <xdr:colOff>69120</xdr:colOff>
      <xdr:row>5</xdr:row>
      <xdr:rowOff>172880</xdr:rowOff>
    </xdr:to>
    <xdr:sp macro="" textlink="">
      <xdr:nvSpPr>
        <xdr:cNvPr id="6" name="CuadroTexto 6">
          <a:extLst>
            <a:ext uri="{FF2B5EF4-FFF2-40B4-BE49-F238E27FC236}">
              <a16:creationId xmlns:a16="http://schemas.microsoft.com/office/drawing/2014/main" id="{7BA19578-3558-F5EC-2F64-275327B22504}"/>
            </a:ext>
          </a:extLst>
        </xdr:cNvPr>
        <xdr:cNvSpPr txBox="1"/>
      </xdr:nvSpPr>
      <xdr:spPr>
        <a:xfrm>
          <a:off x="489533" y="756048"/>
          <a:ext cx="3389587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O" b="1"/>
            <a:t>Acciones</a:t>
          </a:r>
        </a:p>
      </xdr:txBody>
    </xdr:sp>
    <xdr:clientData/>
  </xdr:twoCellAnchor>
  <xdr:twoCellAnchor>
    <xdr:from>
      <xdr:col>0</xdr:col>
      <xdr:colOff>489535</xdr:colOff>
      <xdr:row>6</xdr:row>
      <xdr:rowOff>9139</xdr:rowOff>
    </xdr:from>
    <xdr:to>
      <xdr:col>4</xdr:col>
      <xdr:colOff>172915</xdr:colOff>
      <xdr:row>8</xdr:row>
      <xdr:rowOff>172056</xdr:rowOff>
    </xdr:to>
    <xdr:sp macro="" textlink="">
      <xdr:nvSpPr>
        <xdr:cNvPr id="7" name="CuadroTexto 8">
          <a:extLst>
            <a:ext uri="{FF2B5EF4-FFF2-40B4-BE49-F238E27FC236}">
              <a16:creationId xmlns:a16="http://schemas.microsoft.com/office/drawing/2014/main" id="{C4CE108F-B666-94D2-54F7-ADA3C26FFBFC}"/>
            </a:ext>
          </a:extLst>
        </xdr:cNvPr>
        <xdr:cNvSpPr txBox="1"/>
      </xdr:nvSpPr>
      <xdr:spPr>
        <a:xfrm>
          <a:off x="489535" y="1119482"/>
          <a:ext cx="2818466" cy="533031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O" sz="1400" b="1" kern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Planificación predial </a:t>
          </a:r>
          <a:r>
            <a:rPr lang="es-CO" sz="1400" b="0" kern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 las fincas participantes.</a:t>
          </a:r>
          <a:r>
            <a:rPr lang="es-CO" sz="1400" b="0" kern="0" baseline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s-CO" sz="1400" b="0"/>
        </a:p>
      </xdr:txBody>
    </xdr:sp>
    <xdr:clientData/>
  </xdr:twoCellAnchor>
  <xdr:twoCellAnchor>
    <xdr:from>
      <xdr:col>0</xdr:col>
      <xdr:colOff>466725</xdr:colOff>
      <xdr:row>9</xdr:row>
      <xdr:rowOff>85724</xdr:rowOff>
    </xdr:from>
    <xdr:to>
      <xdr:col>4</xdr:col>
      <xdr:colOff>133350</xdr:colOff>
      <xdr:row>21</xdr:row>
      <xdr:rowOff>141513</xdr:rowOff>
    </xdr:to>
    <xdr:sp macro="" textlink="">
      <xdr:nvSpPr>
        <xdr:cNvPr id="8" name="CuadroTexto 9">
          <a:extLst>
            <a:ext uri="{FF2B5EF4-FFF2-40B4-BE49-F238E27FC236}">
              <a16:creationId xmlns:a16="http://schemas.microsoft.com/office/drawing/2014/main" id="{47564517-98CB-9062-BDBC-0768F2AFCAFE}"/>
            </a:ext>
            <a:ext uri="{147F2762-F138-4A5C-976F-8EAC2B608ADB}">
              <a16:predDERef xmlns:a16="http://schemas.microsoft.com/office/drawing/2014/main" pred="{C4CE108F-B666-94D2-54F7-ADA3C26FFBFC}"/>
            </a:ext>
          </a:extLst>
        </xdr:cNvPr>
        <xdr:cNvSpPr txBox="1"/>
      </xdr:nvSpPr>
      <xdr:spPr>
        <a:xfrm>
          <a:off x="466725" y="1751238"/>
          <a:ext cx="2801711" cy="2276475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400" kern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O" b="1"/>
            <a:t>Diseño y establecimiento de sistemas agroforestales, </a:t>
          </a:r>
          <a:r>
            <a:rPr lang="es-CO" b="0"/>
            <a:t>en predios nuevos  y</a:t>
          </a:r>
          <a:r>
            <a:rPr lang="es-CO" b="0" baseline="0"/>
            <a:t> renovación (reconversión de monocultivos) en SAF. </a:t>
          </a:r>
          <a:r>
            <a:rPr lang="es-CO" b="0"/>
            <a:t> </a:t>
          </a:r>
        </a:p>
        <a:p>
          <a:r>
            <a:rPr lang="es-CO"/>
            <a:t> -Desarrollo de </a:t>
          </a:r>
          <a:r>
            <a:rPr lang="es-CO" b="1"/>
            <a:t>vivero para restauración</a:t>
          </a:r>
          <a:r>
            <a:rPr lang="es-CO"/>
            <a:t>/enriquecimiento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400" kern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-</a:t>
          </a:r>
          <a:r>
            <a:rPr lang="es-CO" sz="1400" b="1" kern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Enriquecimiento </a:t>
          </a:r>
          <a:r>
            <a:rPr lang="es-CO" sz="1400" b="0" kern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con</a:t>
          </a:r>
          <a:r>
            <a:rPr lang="es-CO" sz="1400" kern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especies</a:t>
          </a:r>
          <a:r>
            <a:rPr lang="es-CO" sz="1400" kern="0" baseline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forestales</a:t>
          </a:r>
          <a:r>
            <a:rPr lang="es-CO" sz="1400" kern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nativas maderables</a:t>
          </a:r>
          <a:r>
            <a:rPr lang="es-CO" sz="1400" kern="0" baseline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y no maderables. </a:t>
          </a:r>
          <a:endParaRPr lang="es-CO"/>
        </a:p>
      </xdr:txBody>
    </xdr:sp>
    <xdr:clientData/>
  </xdr:twoCellAnchor>
  <xdr:twoCellAnchor>
    <xdr:from>
      <xdr:col>0</xdr:col>
      <xdr:colOff>465368</xdr:colOff>
      <xdr:row>22</xdr:row>
      <xdr:rowOff>89404</xdr:rowOff>
    </xdr:from>
    <xdr:to>
      <xdr:col>4</xdr:col>
      <xdr:colOff>207866</xdr:colOff>
      <xdr:row>28</xdr:row>
      <xdr:rowOff>167207</xdr:rowOff>
    </xdr:to>
    <xdr:sp macro="" textlink="">
      <xdr:nvSpPr>
        <xdr:cNvPr id="9" name="CuadroTexto 11">
          <a:extLst>
            <a:ext uri="{FF2B5EF4-FFF2-40B4-BE49-F238E27FC236}">
              <a16:creationId xmlns:a16="http://schemas.microsoft.com/office/drawing/2014/main" id="{FAB638D6-B715-7346-198C-87FE6ABC5295}"/>
            </a:ext>
            <a:ext uri="{147F2762-F138-4A5C-976F-8EAC2B608ADB}">
              <a16:predDERef xmlns:a16="http://schemas.microsoft.com/office/drawing/2014/main" pred="{47564517-98CB-9062-BDBC-0768F2AFCAFE}"/>
            </a:ext>
          </a:extLst>
        </xdr:cNvPr>
        <xdr:cNvSpPr txBox="1"/>
      </xdr:nvSpPr>
      <xdr:spPr>
        <a:xfrm>
          <a:off x="465368" y="4070854"/>
          <a:ext cx="2790498" cy="1744678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400" kern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O" sz="1400" b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Aplicación de </a:t>
          </a:r>
          <a:r>
            <a:rPr lang="es-CO" sz="1400" b="1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prácticas agroecológicas </a:t>
          </a:r>
          <a:r>
            <a:rPr lang="es-CO" sz="1400" b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 las fincas. </a:t>
          </a:r>
          <a:r>
            <a:rPr lang="es-CO" sz="1400" b="0" baseline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s-CO" sz="1400" b="0">
            <a:solidFill>
              <a:srgbClr val="000000"/>
            </a:solidFill>
            <a:effectLst/>
            <a:latin typeface="Aptos" panose="020B00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s-CO" sz="1400" b="1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Aprovechamiento</a:t>
          </a:r>
          <a:r>
            <a:rPr lang="es-CO" sz="140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de frutales,</a:t>
          </a:r>
          <a:r>
            <a:rPr lang="es-CO" sz="1400" baseline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CO" sz="140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productos forestales maderables (PFM)</a:t>
          </a:r>
          <a:r>
            <a:rPr lang="es-CO" sz="1400" baseline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y no maderables (PFNM)</a:t>
          </a:r>
          <a:endParaRPr lang="es-CO">
            <a:effectLst/>
          </a:endParaRPr>
        </a:p>
      </xdr:txBody>
    </xdr:sp>
    <xdr:clientData/>
  </xdr:twoCellAnchor>
  <xdr:twoCellAnchor>
    <xdr:from>
      <xdr:col>0</xdr:col>
      <xdr:colOff>470812</xdr:colOff>
      <xdr:row>29</xdr:row>
      <xdr:rowOff>97261</xdr:rowOff>
    </xdr:from>
    <xdr:to>
      <xdr:col>4</xdr:col>
      <xdr:colOff>213309</xdr:colOff>
      <xdr:row>33</xdr:row>
      <xdr:rowOff>102771</xdr:rowOff>
    </xdr:to>
    <xdr:sp macro="" textlink="">
      <xdr:nvSpPr>
        <xdr:cNvPr id="10" name="CuadroTexto 13">
          <a:extLst>
            <a:ext uri="{FF2B5EF4-FFF2-40B4-BE49-F238E27FC236}">
              <a16:creationId xmlns:a16="http://schemas.microsoft.com/office/drawing/2014/main" id="{6D69645B-2A4C-BEE6-AFD1-5979F25FD806}"/>
            </a:ext>
            <a:ext uri="{147F2762-F138-4A5C-976F-8EAC2B608ADB}">
              <a16:predDERef xmlns:a16="http://schemas.microsoft.com/office/drawing/2014/main" pred="{FAB638D6-B715-7346-198C-87FE6ABC5295}"/>
            </a:ext>
          </a:extLst>
        </xdr:cNvPr>
        <xdr:cNvSpPr txBox="1"/>
      </xdr:nvSpPr>
      <xdr:spPr>
        <a:xfrm>
          <a:off x="470812" y="5926561"/>
          <a:ext cx="2790497" cy="729410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400" kern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O" b="1"/>
            <a:t>Monitoreo </a:t>
          </a:r>
          <a:r>
            <a:rPr lang="es-CO"/>
            <a:t>de los beneficios esperados del SAF a nivel ambiental, social</a:t>
          </a:r>
          <a:r>
            <a:rPr lang="es-CO" baseline="0"/>
            <a:t> y económico</a:t>
          </a:r>
          <a:endParaRPr lang="es-CO"/>
        </a:p>
      </xdr:txBody>
    </xdr:sp>
    <xdr:clientData/>
  </xdr:twoCellAnchor>
  <xdr:twoCellAnchor>
    <xdr:from>
      <xdr:col>0</xdr:col>
      <xdr:colOff>0</xdr:colOff>
      <xdr:row>4</xdr:row>
      <xdr:rowOff>178714</xdr:rowOff>
    </xdr:from>
    <xdr:to>
      <xdr:col>0</xdr:col>
      <xdr:colOff>377860</xdr:colOff>
      <xdr:row>32</xdr:row>
      <xdr:rowOff>2049</xdr:rowOff>
    </xdr:to>
    <xdr:sp macro="" textlink="">
      <xdr:nvSpPr>
        <xdr:cNvPr id="11" name="CuadroTexto 15">
          <a:extLst>
            <a:ext uri="{FF2B5EF4-FFF2-40B4-BE49-F238E27FC236}">
              <a16:creationId xmlns:a16="http://schemas.microsoft.com/office/drawing/2014/main" id="{73743D44-1CD9-8D51-D3FE-60D9925B773E}"/>
            </a:ext>
          </a:extLst>
        </xdr:cNvPr>
        <xdr:cNvSpPr txBox="1"/>
      </xdr:nvSpPr>
      <xdr:spPr>
        <a:xfrm rot="16200000">
          <a:off x="-2389738" y="3330452"/>
          <a:ext cx="5157335" cy="377860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CO" sz="1800" b="1" kern="0">
              <a:solidFill>
                <a:srgbClr val="3D3C3B"/>
              </a:solidFill>
              <a:effectLst/>
              <a:latin typeface="OpenSans-Light"/>
              <a:ea typeface="Aptos" panose="020B0004020202020204" pitchFamily="34" charset="0"/>
              <a:cs typeface="OpenSans-Light"/>
            </a:rPr>
            <a:t>Fortalecimiento de capital social y comunitario</a:t>
          </a:r>
          <a:endParaRPr lang="es-CO"/>
        </a:p>
      </xdr:txBody>
    </xdr:sp>
    <xdr:clientData/>
  </xdr:twoCellAnchor>
  <xdr:twoCellAnchor>
    <xdr:from>
      <xdr:col>7</xdr:col>
      <xdr:colOff>442750</xdr:colOff>
      <xdr:row>11</xdr:row>
      <xdr:rowOff>100734</xdr:rowOff>
    </xdr:from>
    <xdr:to>
      <xdr:col>9</xdr:col>
      <xdr:colOff>615971</xdr:colOff>
      <xdr:row>27</xdr:row>
      <xdr:rowOff>81266</xdr:rowOff>
    </xdr:to>
    <xdr:sp macro="" textlink="">
      <xdr:nvSpPr>
        <xdr:cNvPr id="12" name="CuadroTexto 17">
          <a:extLst>
            <a:ext uri="{FF2B5EF4-FFF2-40B4-BE49-F238E27FC236}">
              <a16:creationId xmlns:a16="http://schemas.microsoft.com/office/drawing/2014/main" id="{8063F527-1ADF-E06C-E05C-59ED0B4EB824}"/>
            </a:ext>
          </a:extLst>
        </xdr:cNvPr>
        <xdr:cNvSpPr txBox="1"/>
      </xdr:nvSpPr>
      <xdr:spPr>
        <a:xfrm>
          <a:off x="5929150" y="2136363"/>
          <a:ext cx="1740764" cy="2941446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400" kern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b="1"/>
            <a:t>Participación comunitaria</a:t>
          </a:r>
        </a:p>
        <a:p>
          <a:r>
            <a:rPr lang="es-MX"/>
            <a:t>Planificación predial</a:t>
          </a:r>
        </a:p>
        <a:p>
          <a:r>
            <a:rPr lang="es-MX"/>
            <a:t>Diseño del SAF</a:t>
          </a:r>
        </a:p>
        <a:p>
          <a:r>
            <a:rPr lang="es-MX"/>
            <a:t>Formación en prácticas agroecológicas</a:t>
          </a:r>
        </a:p>
        <a:p>
          <a:r>
            <a:rPr lang="es-MX"/>
            <a:t>viverismo comunitario</a:t>
          </a:r>
        </a:p>
        <a:p>
          <a:r>
            <a:rPr lang="es-MX"/>
            <a:t>Acuerdos de conservación </a:t>
          </a:r>
        </a:p>
        <a:p>
          <a:r>
            <a:rPr lang="es-MX" b="1">
              <a:solidFill>
                <a:srgbClr val="FF0000"/>
              </a:solidFill>
            </a:rPr>
            <a:t>(1-2 años)</a:t>
          </a:r>
        </a:p>
      </xdr:txBody>
    </xdr:sp>
    <xdr:clientData/>
  </xdr:twoCellAnchor>
  <xdr:twoCellAnchor>
    <xdr:from>
      <xdr:col>9</xdr:col>
      <xdr:colOff>889873</xdr:colOff>
      <xdr:row>11</xdr:row>
      <xdr:rowOff>103707</xdr:rowOff>
    </xdr:from>
    <xdr:to>
      <xdr:col>12</xdr:col>
      <xdr:colOff>217715</xdr:colOff>
      <xdr:row>26</xdr:row>
      <xdr:rowOff>50134</xdr:rowOff>
    </xdr:to>
    <xdr:sp macro="" textlink="">
      <xdr:nvSpPr>
        <xdr:cNvPr id="13" name="CuadroTexto 19">
          <a:extLst>
            <a:ext uri="{FF2B5EF4-FFF2-40B4-BE49-F238E27FC236}">
              <a16:creationId xmlns:a16="http://schemas.microsoft.com/office/drawing/2014/main" id="{89EADC04-63EC-2687-A414-DDC9ADE9D2DD}"/>
            </a:ext>
          </a:extLst>
        </xdr:cNvPr>
        <xdr:cNvSpPr txBox="1"/>
      </xdr:nvSpPr>
      <xdr:spPr>
        <a:xfrm>
          <a:off x="7943816" y="2139336"/>
          <a:ext cx="1918642" cy="2722284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400" kern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b="1"/>
            <a:t>Implementación</a:t>
          </a:r>
        </a:p>
        <a:p>
          <a:r>
            <a:rPr lang="es-MX"/>
            <a:t>Entrega de insumos y material vegetal</a:t>
          </a:r>
        </a:p>
        <a:p>
          <a:r>
            <a:rPr lang="es-MX"/>
            <a:t>Realización</a:t>
          </a:r>
          <a:r>
            <a:rPr lang="es-MX" baseline="0"/>
            <a:t> de adecuación de terreno Siembra de sombrío transitorio</a:t>
          </a:r>
        </a:p>
        <a:p>
          <a:r>
            <a:rPr lang="es-MX" baseline="0"/>
            <a:t>Siembra de sombrío permanente</a:t>
          </a:r>
        </a:p>
        <a:p>
          <a:r>
            <a:rPr lang="es-MX" baseline="0"/>
            <a:t>Siembra del cultivo </a:t>
          </a:r>
          <a:endParaRPr lang="es-MX"/>
        </a:p>
        <a:p>
          <a:endParaRPr lang="es-MX"/>
        </a:p>
        <a:p>
          <a:r>
            <a:rPr lang="es-MX" b="1">
              <a:solidFill>
                <a:srgbClr val="FF0066"/>
              </a:solidFill>
            </a:rPr>
            <a:t>(2-5 años)</a:t>
          </a:r>
        </a:p>
      </xdr:txBody>
    </xdr:sp>
    <xdr:clientData/>
  </xdr:twoCellAnchor>
  <xdr:twoCellAnchor>
    <xdr:from>
      <xdr:col>12</xdr:col>
      <xdr:colOff>477169</xdr:colOff>
      <xdr:row>11</xdr:row>
      <xdr:rowOff>100734</xdr:rowOff>
    </xdr:from>
    <xdr:to>
      <xdr:col>14</xdr:col>
      <xdr:colOff>725412</xdr:colOff>
      <xdr:row>34</xdr:row>
      <xdr:rowOff>100842</xdr:rowOff>
    </xdr:to>
    <xdr:sp macro="" textlink="">
      <xdr:nvSpPr>
        <xdr:cNvPr id="14" name="CuadroTexto 21">
          <a:extLst>
            <a:ext uri="{FF2B5EF4-FFF2-40B4-BE49-F238E27FC236}">
              <a16:creationId xmlns:a16="http://schemas.microsoft.com/office/drawing/2014/main" id="{23A6261D-740D-171E-4CC1-C7896FCC43A9}"/>
            </a:ext>
          </a:extLst>
        </xdr:cNvPr>
        <xdr:cNvSpPr txBox="1"/>
      </xdr:nvSpPr>
      <xdr:spPr>
        <a:xfrm>
          <a:off x="10121912" y="2136363"/>
          <a:ext cx="1815786" cy="4256422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400" kern="0">
              <a:solidFill>
                <a:srgbClr val="00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b="1"/>
            <a:t>Seguimiento</a:t>
          </a:r>
          <a:endParaRPr lang="es-MX"/>
        </a:p>
        <a:p>
          <a:r>
            <a:rPr lang="es-MX"/>
            <a:t>Labores de mantenimiento</a:t>
          </a:r>
        </a:p>
        <a:p>
          <a:r>
            <a:rPr lang="es-MX"/>
            <a:t>Monitoreo</a:t>
          </a:r>
          <a:r>
            <a:rPr lang="es-MX" baseline="0"/>
            <a:t> a la sobrevivencia y crecimiento del material vegetal.</a:t>
          </a:r>
        </a:p>
        <a:p>
          <a:r>
            <a:rPr lang="es-MX" baseline="0"/>
            <a:t>Comercialización de los productos derivados del SAF</a:t>
          </a:r>
        </a:p>
        <a:p>
          <a:r>
            <a:rPr lang="es-MX" baseline="0"/>
            <a:t>Evaluación de beneficios (productividad, biodiversidad, regulación hídrica) </a:t>
          </a:r>
          <a:endParaRPr lang="es-MX"/>
        </a:p>
        <a:p>
          <a:endParaRPr lang="es-MX"/>
        </a:p>
        <a:p>
          <a:r>
            <a:rPr lang="es-MX" b="1">
              <a:solidFill>
                <a:srgbClr val="FF0066"/>
              </a:solidFill>
            </a:rPr>
            <a:t>6 a 10 años</a:t>
          </a:r>
        </a:p>
        <a:p>
          <a:endParaRPr lang="es-MX"/>
        </a:p>
        <a:p>
          <a:endParaRPr lang="es-CO"/>
        </a:p>
      </xdr:txBody>
    </xdr:sp>
    <xdr:clientData/>
  </xdr:twoCellAnchor>
  <xdr:twoCellAnchor>
    <xdr:from>
      <xdr:col>8</xdr:col>
      <xdr:colOff>125942</xdr:colOff>
      <xdr:row>5</xdr:row>
      <xdr:rowOff>120734</xdr:rowOff>
    </xdr:from>
    <xdr:to>
      <xdr:col>12</xdr:col>
      <xdr:colOff>236208</xdr:colOff>
      <xdr:row>7</xdr:row>
      <xdr:rowOff>109066</xdr:rowOff>
    </xdr:to>
    <xdr:sp macro="" textlink="">
      <xdr:nvSpPr>
        <xdr:cNvPr id="15" name="CuadroTexto 22">
          <a:extLst>
            <a:ext uri="{FF2B5EF4-FFF2-40B4-BE49-F238E27FC236}">
              <a16:creationId xmlns:a16="http://schemas.microsoft.com/office/drawing/2014/main" id="{FF50779B-C01C-7802-3023-290559A0BFE1}"/>
            </a:ext>
          </a:extLst>
        </xdr:cNvPr>
        <xdr:cNvSpPr txBox="1"/>
      </xdr:nvSpPr>
      <xdr:spPr>
        <a:xfrm>
          <a:off x="6221942" y="1073234"/>
          <a:ext cx="3389587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b="1"/>
            <a:t>Fases</a:t>
          </a:r>
        </a:p>
      </xdr:txBody>
    </xdr:sp>
    <xdr:clientData/>
  </xdr:twoCellAnchor>
  <xdr:twoCellAnchor>
    <xdr:from>
      <xdr:col>4</xdr:col>
      <xdr:colOff>172915</xdr:colOff>
      <xdr:row>8</xdr:row>
      <xdr:rowOff>63920</xdr:rowOff>
    </xdr:from>
    <xdr:to>
      <xdr:col>5</xdr:col>
      <xdr:colOff>69120</xdr:colOff>
      <xdr:row>29</xdr:row>
      <xdr:rowOff>183931</xdr:rowOff>
    </xdr:to>
    <xdr:sp macro="" textlink="">
      <xdr:nvSpPr>
        <xdr:cNvPr id="16" name="Abrir llave 15">
          <a:extLst>
            <a:ext uri="{FF2B5EF4-FFF2-40B4-BE49-F238E27FC236}">
              <a16:creationId xmlns:a16="http://schemas.microsoft.com/office/drawing/2014/main" id="{448BB907-A9D8-EC06-A9E9-8CBCFF7BD1B6}"/>
            </a:ext>
          </a:extLst>
        </xdr:cNvPr>
        <xdr:cNvSpPr/>
      </xdr:nvSpPr>
      <xdr:spPr>
        <a:xfrm rot="10800000">
          <a:off x="3220915" y="1587920"/>
          <a:ext cx="658205" cy="4120511"/>
        </a:xfrm>
        <a:prstGeom prst="leftBrace">
          <a:avLst/>
        </a:prstGeom>
        <a:ln w="57150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15</xdr:col>
      <xdr:colOff>530679</xdr:colOff>
      <xdr:row>35</xdr:row>
      <xdr:rowOff>421141</xdr:rowOff>
    </xdr:to>
    <xdr:sp macro="" textlink="">
      <xdr:nvSpPr>
        <xdr:cNvPr id="17" name="CuadroTexto 27">
          <a:extLst>
            <a:ext uri="{FF2B5EF4-FFF2-40B4-BE49-F238E27FC236}">
              <a16:creationId xmlns:a16="http://schemas.microsoft.com/office/drawing/2014/main" id="{F6B8FCDA-9AC5-614C-C95B-503B5946DBDA}"/>
            </a:ext>
          </a:extLst>
        </xdr:cNvPr>
        <xdr:cNvSpPr txBox="1"/>
      </xdr:nvSpPr>
      <xdr:spPr>
        <a:xfrm>
          <a:off x="0" y="6477000"/>
          <a:ext cx="12526736" cy="421141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050"/>
            <a:t>Adaptado de </a:t>
          </a:r>
          <a:r>
            <a:rPr lang="es-MX" sz="1050" i="1"/>
            <a:t>Manejo Forestal Comunitario: conceptos básicos, contexto y avances en Colombia</a:t>
          </a:r>
          <a:r>
            <a:rPr lang="es-MX" sz="1050"/>
            <a:t> (Yepes Quintero, Ruiz, Mora, Santos Acuña, &amp; Guerrero Useda, 2020, p. 36), FAO, MADS, Unión Europea </a:t>
          </a:r>
        </a:p>
        <a:p>
          <a:r>
            <a:rPr lang="es-MX" sz="1050"/>
            <a:t>Elaboración propia,</a:t>
          </a:r>
          <a:r>
            <a:rPr lang="es-MX" sz="1050" baseline="0"/>
            <a:t> con base en la experiencia en el Proyecto Naturalpaz. CBS, 2024. PNUD Colombia. </a:t>
          </a:r>
          <a:endParaRPr lang="es-CO" sz="105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1</xdr:row>
      <xdr:rowOff>333375</xdr:rowOff>
    </xdr:from>
    <xdr:to>
      <xdr:col>8</xdr:col>
      <xdr:colOff>709332</xdr:colOff>
      <xdr:row>3</xdr:row>
      <xdr:rowOff>33424</xdr:rowOff>
    </xdr:to>
    <xdr:pic>
      <xdr:nvPicPr>
        <xdr:cNvPr id="3" name="Google Shape;283;g1045ebef7ff_0_8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9991725" y="3333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360666</xdr:colOff>
      <xdr:row>0</xdr:row>
      <xdr:rowOff>0</xdr:rowOff>
    </xdr:from>
    <xdr:to>
      <xdr:col>6</xdr:col>
      <xdr:colOff>890865</xdr:colOff>
      <xdr:row>0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366" y="0"/>
          <a:ext cx="5000599" cy="704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1015408</xdr:colOff>
      <xdr:row>1</xdr:row>
      <xdr:rowOff>171506</xdr:rowOff>
    </xdr:from>
    <xdr:to>
      <xdr:col>5</xdr:col>
      <xdr:colOff>679298</xdr:colOff>
      <xdr:row>4</xdr:row>
      <xdr:rowOff>229041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825" y="362006"/>
          <a:ext cx="5694425" cy="7031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881735</xdr:colOff>
      <xdr:row>0</xdr:row>
      <xdr:rowOff>50346</xdr:rowOff>
    </xdr:from>
    <xdr:to>
      <xdr:col>5</xdr:col>
      <xdr:colOff>665034</xdr:colOff>
      <xdr:row>0</xdr:row>
      <xdr:rowOff>818005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6964" y="50346"/>
          <a:ext cx="5149956" cy="767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317210</xdr:rowOff>
    </xdr:from>
    <xdr:to>
      <xdr:col>6</xdr:col>
      <xdr:colOff>3993</xdr:colOff>
      <xdr:row>0</xdr:row>
      <xdr:rowOff>955497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317210"/>
          <a:ext cx="4528368" cy="63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30:M55"/>
  <sheetViews>
    <sheetView zoomScale="70" zoomScaleNormal="70" workbookViewId="0">
      <selection activeCell="D62" sqref="D62"/>
    </sheetView>
  </sheetViews>
  <sheetFormatPr baseColWidth="10" defaultColWidth="11.42578125" defaultRowHeight="15" x14ac:dyDescent="0.25"/>
  <cols>
    <col min="1" max="16384" width="11.42578125" style="3"/>
  </cols>
  <sheetData>
    <row r="30" spans="1:13" s="19" customFormat="1" ht="18" customHeight="1" x14ac:dyDescent="0.25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</row>
    <row r="31" spans="1:13" ht="17.100000000000001" customHeight="1" x14ac:dyDescent="0.25"/>
    <row r="54" spans="1:9" ht="21" customHeight="1" x14ac:dyDescent="0.25">
      <c r="A54" s="80" t="s">
        <v>0</v>
      </c>
      <c r="B54" s="161" t="s">
        <v>1</v>
      </c>
      <c r="C54" s="161"/>
      <c r="D54" s="161"/>
      <c r="E54" s="161"/>
      <c r="F54" s="161"/>
      <c r="G54" s="161"/>
      <c r="H54" s="161"/>
      <c r="I54" s="161"/>
    </row>
    <row r="55" spans="1:9" x14ac:dyDescent="0.25">
      <c r="A55" s="80" t="s">
        <v>2</v>
      </c>
      <c r="B55" s="161" t="s">
        <v>3</v>
      </c>
      <c r="C55" s="161"/>
      <c r="D55" s="161"/>
      <c r="E55" s="161"/>
      <c r="F55" s="161"/>
      <c r="G55" s="161"/>
      <c r="H55" s="161"/>
      <c r="I55" s="161"/>
    </row>
  </sheetData>
  <mergeCells count="3">
    <mergeCell ref="A30:M30"/>
    <mergeCell ref="B54:I54"/>
    <mergeCell ref="B55:I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B1:M36"/>
  <sheetViews>
    <sheetView zoomScale="60" zoomScaleNormal="60" workbookViewId="0">
      <selection activeCell="B35" sqref="B35:K36"/>
    </sheetView>
  </sheetViews>
  <sheetFormatPr baseColWidth="10" defaultColWidth="11.42578125" defaultRowHeight="15" x14ac:dyDescent="0.25"/>
  <cols>
    <col min="1" max="10" width="11.42578125" style="3"/>
    <col min="11" max="11" width="34.140625" style="3" customWidth="1"/>
    <col min="12" max="12" width="43.85546875" style="3" customWidth="1"/>
    <col min="13" max="16384" width="11.42578125" style="3"/>
  </cols>
  <sheetData>
    <row r="1" spans="2:13" x14ac:dyDescent="0.25">
      <c r="B1" s="168" t="s">
        <v>4</v>
      </c>
      <c r="C1" s="169"/>
      <c r="D1" s="169"/>
      <c r="E1" s="169"/>
      <c r="F1" s="169"/>
      <c r="G1" s="169"/>
      <c r="H1" s="169"/>
      <c r="I1" s="169"/>
      <c r="J1" s="169"/>
      <c r="K1" s="170"/>
    </row>
    <row r="2" spans="2:13" x14ac:dyDescent="0.25">
      <c r="B2" s="171"/>
      <c r="C2" s="172"/>
      <c r="D2" s="172"/>
      <c r="E2" s="172"/>
      <c r="F2" s="172"/>
      <c r="G2" s="172"/>
      <c r="H2" s="172"/>
      <c r="I2" s="172"/>
      <c r="J2" s="172"/>
      <c r="K2" s="173"/>
    </row>
    <row r="3" spans="2:13" x14ac:dyDescent="0.25">
      <c r="B3" s="171"/>
      <c r="C3" s="172"/>
      <c r="D3" s="172"/>
      <c r="E3" s="172"/>
      <c r="F3" s="172"/>
      <c r="G3" s="172"/>
      <c r="H3" s="172"/>
      <c r="I3" s="172"/>
      <c r="J3" s="172"/>
      <c r="K3" s="173"/>
    </row>
    <row r="4" spans="2:13" ht="67.5" customHeight="1" thickBot="1" x14ac:dyDescent="0.3">
      <c r="B4" s="174"/>
      <c r="C4" s="175"/>
      <c r="D4" s="175"/>
      <c r="E4" s="175"/>
      <c r="F4" s="175"/>
      <c r="G4" s="175"/>
      <c r="H4" s="175"/>
      <c r="I4" s="175"/>
      <c r="J4" s="175"/>
      <c r="K4" s="176"/>
    </row>
    <row r="5" spans="2:13" ht="17.100000000000001" customHeight="1" x14ac:dyDescent="0.25">
      <c r="B5" s="177" t="s">
        <v>5</v>
      </c>
      <c r="C5" s="178"/>
      <c r="D5" s="178"/>
      <c r="E5" s="178"/>
      <c r="F5" s="178"/>
      <c r="G5" s="178"/>
      <c r="H5" s="178"/>
      <c r="I5" s="178"/>
      <c r="J5" s="178"/>
      <c r="K5" s="179"/>
    </row>
    <row r="6" spans="2:13" ht="20.65" customHeight="1" x14ac:dyDescent="0.25">
      <c r="B6" s="180"/>
      <c r="C6" s="178"/>
      <c r="D6" s="178"/>
      <c r="E6" s="178"/>
      <c r="F6" s="178"/>
      <c r="G6" s="178"/>
      <c r="H6" s="178"/>
      <c r="I6" s="178"/>
      <c r="J6" s="178"/>
      <c r="K6" s="179"/>
    </row>
    <row r="7" spans="2:13" ht="20.100000000000001" customHeight="1" x14ac:dyDescent="0.25">
      <c r="B7" s="180"/>
      <c r="C7" s="178"/>
      <c r="D7" s="178"/>
      <c r="E7" s="178"/>
      <c r="F7" s="178"/>
      <c r="G7" s="178"/>
      <c r="H7" s="178"/>
      <c r="I7" s="178"/>
      <c r="J7" s="178"/>
      <c r="K7" s="179"/>
    </row>
    <row r="8" spans="2:13" ht="34.15" customHeight="1" x14ac:dyDescent="0.25">
      <c r="B8" s="180"/>
      <c r="C8" s="178"/>
      <c r="D8" s="178"/>
      <c r="E8" s="178"/>
      <c r="F8" s="178"/>
      <c r="G8" s="178"/>
      <c r="H8" s="178"/>
      <c r="I8" s="178"/>
      <c r="J8" s="178"/>
      <c r="K8" s="179"/>
    </row>
    <row r="9" spans="2:13" s="4" customFormat="1" ht="34.5" customHeight="1" x14ac:dyDescent="0.25">
      <c r="B9" s="181" t="s">
        <v>6</v>
      </c>
      <c r="C9" s="182"/>
      <c r="D9" s="182"/>
      <c r="E9" s="182"/>
      <c r="F9" s="182"/>
      <c r="G9" s="182"/>
      <c r="H9" s="182"/>
      <c r="I9" s="182"/>
      <c r="J9" s="182"/>
      <c r="K9" s="183"/>
      <c r="L9" s="3"/>
      <c r="M9" s="3"/>
    </row>
    <row r="10" spans="2:13" ht="30.6" customHeight="1" x14ac:dyDescent="0.25">
      <c r="B10" s="184" t="s">
        <v>7</v>
      </c>
      <c r="C10" s="185"/>
      <c r="D10" s="185"/>
      <c r="E10" s="185"/>
      <c r="F10" s="185"/>
      <c r="G10" s="185"/>
      <c r="H10" s="185"/>
      <c r="I10" s="185"/>
      <c r="J10" s="185"/>
      <c r="K10" s="186"/>
      <c r="L10" s="5"/>
    </row>
    <row r="11" spans="2:13" ht="59.1" customHeight="1" x14ac:dyDescent="0.25">
      <c r="B11" s="184"/>
      <c r="C11" s="185"/>
      <c r="D11" s="185"/>
      <c r="E11" s="185"/>
      <c r="F11" s="185"/>
      <c r="G11" s="185"/>
      <c r="H11" s="185"/>
      <c r="I11" s="185"/>
      <c r="J11" s="185"/>
      <c r="K11" s="186"/>
      <c r="L11" s="5"/>
    </row>
    <row r="12" spans="2:13" s="4" customFormat="1" ht="39" customHeight="1" x14ac:dyDescent="0.25">
      <c r="B12" s="190" t="s">
        <v>8</v>
      </c>
      <c r="C12" s="191"/>
      <c r="D12" s="191"/>
      <c r="E12" s="191"/>
      <c r="F12" s="191"/>
      <c r="G12" s="191"/>
      <c r="H12" s="191"/>
      <c r="I12" s="191"/>
      <c r="J12" s="191"/>
      <c r="K12" s="192"/>
      <c r="L12" s="12"/>
    </row>
    <row r="13" spans="2:13" ht="21.6" customHeight="1" x14ac:dyDescent="0.25">
      <c r="B13" s="187" t="s">
        <v>9</v>
      </c>
      <c r="C13" s="188"/>
      <c r="D13" s="188"/>
      <c r="E13" s="188"/>
      <c r="F13" s="188"/>
      <c r="G13" s="188"/>
      <c r="H13" s="188"/>
      <c r="I13" s="188"/>
      <c r="J13" s="188"/>
      <c r="K13" s="189"/>
      <c r="L13" s="5"/>
    </row>
    <row r="14" spans="2:13" ht="40.15" customHeight="1" x14ac:dyDescent="0.25">
      <c r="B14" s="187"/>
      <c r="C14" s="188"/>
      <c r="D14" s="188"/>
      <c r="E14" s="188"/>
      <c r="F14" s="188"/>
      <c r="G14" s="188"/>
      <c r="H14" s="188"/>
      <c r="I14" s="188"/>
      <c r="J14" s="188"/>
      <c r="K14" s="189"/>
      <c r="L14" s="5"/>
    </row>
    <row r="15" spans="2:13" s="4" customFormat="1" ht="30" customHeight="1" x14ac:dyDescent="0.25">
      <c r="B15" s="162" t="s">
        <v>10</v>
      </c>
      <c r="C15" s="163"/>
      <c r="D15" s="163"/>
      <c r="E15" s="163"/>
      <c r="F15" s="163"/>
      <c r="G15" s="163"/>
      <c r="H15" s="163"/>
      <c r="I15" s="163"/>
      <c r="J15" s="163"/>
      <c r="K15" s="164"/>
      <c r="L15" s="12"/>
    </row>
    <row r="16" spans="2:13" ht="15.75" x14ac:dyDescent="0.25">
      <c r="B16" s="165" t="s">
        <v>11</v>
      </c>
      <c r="C16" s="166"/>
      <c r="D16" s="166"/>
      <c r="E16" s="166"/>
      <c r="F16" s="166"/>
      <c r="G16" s="166"/>
      <c r="H16" s="166"/>
      <c r="I16" s="166"/>
      <c r="J16" s="166"/>
      <c r="K16" s="167"/>
      <c r="L16" s="5"/>
    </row>
    <row r="17" spans="2:12" ht="42" customHeight="1" x14ac:dyDescent="0.25">
      <c r="B17" s="165"/>
      <c r="C17" s="166"/>
      <c r="D17" s="166"/>
      <c r="E17" s="166"/>
      <c r="F17" s="166"/>
      <c r="G17" s="166"/>
      <c r="H17" s="166"/>
      <c r="I17" s="166"/>
      <c r="J17" s="166"/>
      <c r="K17" s="167"/>
      <c r="L17" s="5"/>
    </row>
    <row r="18" spans="2:12" ht="34.5" customHeight="1" x14ac:dyDescent="0.25">
      <c r="B18" s="181" t="s">
        <v>12</v>
      </c>
      <c r="C18" s="182"/>
      <c r="D18" s="182"/>
      <c r="E18" s="182"/>
      <c r="F18" s="182"/>
      <c r="G18" s="182"/>
      <c r="H18" s="182"/>
      <c r="I18" s="182"/>
      <c r="J18" s="182"/>
      <c r="K18" s="183"/>
      <c r="L18" s="5"/>
    </row>
    <row r="19" spans="2:12" ht="39" customHeight="1" x14ac:dyDescent="0.25">
      <c r="B19" s="165" t="s">
        <v>13</v>
      </c>
      <c r="C19" s="166"/>
      <c r="D19" s="166"/>
      <c r="E19" s="166"/>
      <c r="F19" s="166"/>
      <c r="G19" s="166"/>
      <c r="H19" s="166"/>
      <c r="I19" s="166"/>
      <c r="J19" s="166"/>
      <c r="K19" s="167"/>
      <c r="L19" s="5"/>
    </row>
    <row r="20" spans="2:12" ht="57" customHeight="1" x14ac:dyDescent="0.25">
      <c r="B20" s="165"/>
      <c r="C20" s="166"/>
      <c r="D20" s="166"/>
      <c r="E20" s="166"/>
      <c r="F20" s="166"/>
      <c r="G20" s="166"/>
      <c r="H20" s="166"/>
      <c r="I20" s="166"/>
      <c r="J20" s="166"/>
      <c r="K20" s="167"/>
      <c r="L20" s="13" t="s">
        <v>14</v>
      </c>
    </row>
    <row r="21" spans="2:12" ht="35.25" customHeight="1" x14ac:dyDescent="0.25">
      <c r="B21" s="190" t="s">
        <v>15</v>
      </c>
      <c r="C21" s="191"/>
      <c r="D21" s="191"/>
      <c r="E21" s="191"/>
      <c r="F21" s="191"/>
      <c r="G21" s="191"/>
      <c r="H21" s="191"/>
      <c r="I21" s="191"/>
      <c r="J21" s="191"/>
      <c r="K21" s="192"/>
      <c r="L21" s="5"/>
    </row>
    <row r="22" spans="2:12" ht="24" customHeight="1" x14ac:dyDescent="0.25">
      <c r="B22" s="184" t="s">
        <v>16</v>
      </c>
      <c r="C22" s="185"/>
      <c r="D22" s="185"/>
      <c r="E22" s="185"/>
      <c r="F22" s="185"/>
      <c r="G22" s="185"/>
      <c r="H22" s="185"/>
      <c r="I22" s="185"/>
      <c r="J22" s="185"/>
      <c r="K22" s="186"/>
    </row>
    <row r="23" spans="2:12" ht="39" customHeight="1" x14ac:dyDescent="0.25">
      <c r="B23" s="184"/>
      <c r="C23" s="185"/>
      <c r="D23" s="185"/>
      <c r="E23" s="185"/>
      <c r="F23" s="185"/>
      <c r="G23" s="185"/>
      <c r="H23" s="185"/>
      <c r="I23" s="185"/>
      <c r="J23" s="185"/>
      <c r="K23" s="186"/>
    </row>
    <row r="24" spans="2:12" ht="36.75" customHeight="1" x14ac:dyDescent="0.25">
      <c r="B24" s="162" t="s">
        <v>17</v>
      </c>
      <c r="C24" s="163"/>
      <c r="D24" s="163"/>
      <c r="E24" s="163"/>
      <c r="F24" s="163"/>
      <c r="G24" s="163"/>
      <c r="H24" s="163"/>
      <c r="I24" s="163"/>
      <c r="J24" s="163"/>
      <c r="K24" s="164"/>
      <c r="L24" s="5"/>
    </row>
    <row r="25" spans="2:12" ht="146.1" customHeight="1" x14ac:dyDescent="0.25">
      <c r="B25" s="165" t="s">
        <v>18</v>
      </c>
      <c r="C25" s="166"/>
      <c r="D25" s="166"/>
      <c r="E25" s="166"/>
      <c r="F25" s="166"/>
      <c r="G25" s="166"/>
      <c r="H25" s="166"/>
      <c r="I25" s="166"/>
      <c r="J25" s="166"/>
      <c r="K25" s="167"/>
      <c r="L25" s="6" t="s">
        <v>19</v>
      </c>
    </row>
    <row r="26" spans="2:12" ht="36.75" customHeight="1" x14ac:dyDescent="0.25">
      <c r="B26" s="196" t="s">
        <v>20</v>
      </c>
      <c r="C26" s="197"/>
      <c r="D26" s="197"/>
      <c r="E26" s="197"/>
      <c r="F26" s="197"/>
      <c r="G26" s="197"/>
      <c r="H26" s="197"/>
      <c r="I26" s="197"/>
      <c r="J26" s="197"/>
      <c r="K26" s="198"/>
      <c r="L26" s="6"/>
    </row>
    <row r="27" spans="2:12" ht="58.15" customHeight="1" x14ac:dyDescent="0.25">
      <c r="B27" s="184" t="s">
        <v>21</v>
      </c>
      <c r="C27" s="199"/>
      <c r="D27" s="199"/>
      <c r="E27" s="199"/>
      <c r="F27" s="199"/>
      <c r="G27" s="199"/>
      <c r="H27" s="199"/>
      <c r="I27" s="199"/>
      <c r="J27" s="199"/>
      <c r="K27" s="200"/>
      <c r="L27" s="7" t="s">
        <v>22</v>
      </c>
    </row>
    <row r="28" spans="2:12" ht="42.75" customHeight="1" x14ac:dyDescent="0.25">
      <c r="B28" s="162" t="s">
        <v>23</v>
      </c>
      <c r="C28" s="163"/>
      <c r="D28" s="163"/>
      <c r="E28" s="163"/>
      <c r="F28" s="163"/>
      <c r="G28" s="163"/>
      <c r="H28" s="163"/>
      <c r="I28" s="163"/>
      <c r="J28" s="163"/>
      <c r="K28" s="164"/>
      <c r="L28" s="5"/>
    </row>
    <row r="29" spans="2:12" ht="165" customHeight="1" x14ac:dyDescent="0.25">
      <c r="B29" s="184" t="s">
        <v>24</v>
      </c>
      <c r="C29" s="185"/>
      <c r="D29" s="185"/>
      <c r="E29" s="185"/>
      <c r="F29" s="185"/>
      <c r="G29" s="185"/>
      <c r="H29" s="185"/>
      <c r="I29" s="185"/>
      <c r="J29" s="185"/>
      <c r="K29" s="186"/>
    </row>
    <row r="30" spans="2:12" ht="19.149999999999999" customHeight="1" x14ac:dyDescent="0.25">
      <c r="B30" s="201" t="s">
        <v>25</v>
      </c>
      <c r="C30" s="202"/>
      <c r="D30" s="202"/>
      <c r="E30" s="202"/>
      <c r="F30" s="202"/>
      <c r="G30" s="202"/>
      <c r="H30" s="202"/>
      <c r="I30" s="202"/>
      <c r="J30" s="202"/>
      <c r="K30" s="203"/>
      <c r="L30" s="8" t="s">
        <v>26</v>
      </c>
    </row>
    <row r="31" spans="2:12" ht="21" customHeight="1" x14ac:dyDescent="0.25">
      <c r="B31" s="201" t="s">
        <v>27</v>
      </c>
      <c r="C31" s="202"/>
      <c r="D31" s="202"/>
      <c r="E31" s="202"/>
      <c r="F31" s="202"/>
      <c r="G31" s="202"/>
      <c r="H31" s="202"/>
      <c r="I31" s="202"/>
      <c r="J31" s="202"/>
      <c r="K31" s="203"/>
      <c r="L31" s="8" t="s">
        <v>28</v>
      </c>
    </row>
    <row r="32" spans="2:12" ht="54" customHeight="1" x14ac:dyDescent="0.25">
      <c r="B32" s="204" t="s">
        <v>29</v>
      </c>
      <c r="C32" s="205"/>
      <c r="D32" s="205"/>
      <c r="E32" s="205"/>
      <c r="F32" s="205"/>
      <c r="G32" s="205"/>
      <c r="H32" s="205"/>
      <c r="I32" s="205"/>
      <c r="J32" s="205"/>
      <c r="K32" s="206"/>
      <c r="L32" s="8" t="s">
        <v>30</v>
      </c>
    </row>
    <row r="33" spans="2:12" ht="72.599999999999994" customHeight="1" x14ac:dyDescent="0.25">
      <c r="B33" s="184" t="s">
        <v>31</v>
      </c>
      <c r="C33" s="185"/>
      <c r="D33" s="185"/>
      <c r="E33" s="185"/>
      <c r="F33" s="185"/>
      <c r="G33" s="185"/>
      <c r="H33" s="185"/>
      <c r="I33" s="185"/>
      <c r="J33" s="185"/>
      <c r="K33" s="186"/>
      <c r="L33" s="8" t="s">
        <v>32</v>
      </c>
    </row>
    <row r="34" spans="2:12" s="4" customFormat="1" ht="39" customHeight="1" x14ac:dyDescent="0.25">
      <c r="B34" s="181" t="s">
        <v>33</v>
      </c>
      <c r="C34" s="182"/>
      <c r="D34" s="182"/>
      <c r="E34" s="182"/>
      <c r="F34" s="182"/>
      <c r="G34" s="182"/>
      <c r="H34" s="182"/>
      <c r="I34" s="182"/>
      <c r="J34" s="182"/>
      <c r="K34" s="183"/>
      <c r="L34" s="10"/>
    </row>
    <row r="35" spans="2:12" ht="12" customHeight="1" x14ac:dyDescent="0.25">
      <c r="B35" s="184" t="s">
        <v>34</v>
      </c>
      <c r="C35" s="185"/>
      <c r="D35" s="185"/>
      <c r="E35" s="185"/>
      <c r="F35" s="185"/>
      <c r="G35" s="185"/>
      <c r="H35" s="185"/>
      <c r="I35" s="185"/>
      <c r="J35" s="185"/>
      <c r="K35" s="186"/>
      <c r="L35" s="9"/>
    </row>
    <row r="36" spans="2:12" s="14" customFormat="1" ht="62.1" customHeight="1" thickBot="1" x14ac:dyDescent="0.3">
      <c r="B36" s="193"/>
      <c r="C36" s="194"/>
      <c r="D36" s="194"/>
      <c r="E36" s="194"/>
      <c r="F36" s="194"/>
      <c r="G36" s="194"/>
      <c r="H36" s="194"/>
      <c r="I36" s="194"/>
      <c r="J36" s="194"/>
      <c r="K36" s="195"/>
      <c r="L36" s="11" t="s">
        <v>35</v>
      </c>
    </row>
  </sheetData>
  <mergeCells count="24">
    <mergeCell ref="B33:K33"/>
    <mergeCell ref="B34:K34"/>
    <mergeCell ref="B35:K36"/>
    <mergeCell ref="B26:K26"/>
    <mergeCell ref="B27:K27"/>
    <mergeCell ref="B29:K29"/>
    <mergeCell ref="B30:K30"/>
    <mergeCell ref="B31:K31"/>
    <mergeCell ref="B32:K32"/>
    <mergeCell ref="B28:K28"/>
    <mergeCell ref="B24:K24"/>
    <mergeCell ref="B25:K25"/>
    <mergeCell ref="B1:K4"/>
    <mergeCell ref="B5:K8"/>
    <mergeCell ref="B9:K9"/>
    <mergeCell ref="B10:K11"/>
    <mergeCell ref="B13:K14"/>
    <mergeCell ref="B12:K12"/>
    <mergeCell ref="B15:K15"/>
    <mergeCell ref="B18:K18"/>
    <mergeCell ref="B16:K17"/>
    <mergeCell ref="B19:K20"/>
    <mergeCell ref="B21:K21"/>
    <mergeCell ref="B22:K23"/>
  </mergeCells>
  <hyperlinks>
    <hyperlink ref="L20" location="'Plan de acción'!A1" display="Ver Plan de acción" xr:uid="{00000000-0004-0000-0100-000000000000}"/>
    <hyperlink ref="L25" location="Responsables!A1" display="Ver responsables" xr:uid="{00000000-0004-0000-0100-000001000000}"/>
    <hyperlink ref="L30" location="'$Preoperativa'!A1" display="Ver presupuestos preoperativo" xr:uid="{00000000-0004-0000-0100-000002000000}"/>
    <hyperlink ref="L31" location="'$Operativo'!A1" display="Ver presupuestos operativo" xr:uid="{00000000-0004-0000-0100-000003000000}"/>
    <hyperlink ref="L32" location="'$Mantenimiento'!A1" display="Ver presupuesto de mantenimiento" xr:uid="{00000000-0004-0000-0100-000004000000}"/>
    <hyperlink ref="L36" location="'PLan de compra'!A1" display="Ver Plan de compras" xr:uid="{00000000-0004-0000-0100-000005000000}"/>
    <hyperlink ref="L27" location="Temporalidad!A1" display="Ver temporalidad" xr:uid="{00000000-0004-0000-0100-000006000000}"/>
    <hyperlink ref="L33" location="'$S&amp;E'!A1" display="Ver presupuesto de S&amp;E" xr:uid="{00000000-0004-0000-0100-000007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BC481"/>
  <sheetViews>
    <sheetView tabSelected="1" topLeftCell="A23" zoomScale="70" zoomScaleNormal="70" workbookViewId="0">
      <selection activeCell="F32" sqref="F32"/>
    </sheetView>
  </sheetViews>
  <sheetFormatPr baseColWidth="10" defaultColWidth="11.42578125" defaultRowHeight="12.75" x14ac:dyDescent="0.2"/>
  <cols>
    <col min="1" max="1" width="11.42578125" style="16"/>
    <col min="2" max="2" width="28.5703125" style="1" customWidth="1"/>
    <col min="3" max="3" width="24.5703125" style="1" customWidth="1"/>
    <col min="4" max="4" width="52.28515625" style="1" customWidth="1"/>
    <col min="5" max="5" width="43.28515625" style="1" customWidth="1"/>
    <col min="6" max="6" width="20.5703125" style="96" customWidth="1"/>
    <col min="7" max="7" width="18.5703125" style="1" customWidth="1"/>
    <col min="8" max="8" width="19" style="1" customWidth="1"/>
    <col min="9" max="9" width="17.28515625" style="1" customWidth="1"/>
    <col min="10" max="10" width="14.28515625" style="16" customWidth="1"/>
    <col min="11" max="55" width="11.42578125" style="16"/>
    <col min="56" max="16384" width="11.42578125" style="1"/>
  </cols>
  <sheetData>
    <row r="1" spans="1:55" ht="15" x14ac:dyDescent="0.25">
      <c r="A1" s="22"/>
      <c r="B1" s="232" t="s">
        <v>36</v>
      </c>
      <c r="C1" s="233"/>
      <c r="D1" s="233"/>
      <c r="E1" s="233"/>
      <c r="F1" s="233"/>
      <c r="G1" s="233"/>
      <c r="H1" s="233"/>
      <c r="I1" s="234"/>
      <c r="J1" s="18" t="s">
        <v>37</v>
      </c>
    </row>
    <row r="2" spans="1:55" x14ac:dyDescent="0.2">
      <c r="A2" s="23"/>
      <c r="B2" s="235"/>
      <c r="C2" s="236"/>
      <c r="D2" s="236"/>
      <c r="E2" s="236"/>
      <c r="F2" s="236"/>
      <c r="G2" s="236"/>
      <c r="H2" s="236"/>
      <c r="I2" s="237"/>
    </row>
    <row r="3" spans="1:55" x14ac:dyDescent="0.2">
      <c r="A3" s="23"/>
      <c r="B3" s="235"/>
      <c r="C3" s="236"/>
      <c r="D3" s="236"/>
      <c r="E3" s="236"/>
      <c r="F3" s="236"/>
      <c r="G3" s="236"/>
      <c r="H3" s="236"/>
      <c r="I3" s="237"/>
    </row>
    <row r="4" spans="1:55" x14ac:dyDescent="0.2">
      <c r="A4" s="23"/>
      <c r="B4" s="235"/>
      <c r="C4" s="236"/>
      <c r="D4" s="236"/>
      <c r="E4" s="236"/>
      <c r="F4" s="236"/>
      <c r="G4" s="236"/>
      <c r="H4" s="236"/>
      <c r="I4" s="237"/>
    </row>
    <row r="5" spans="1:55" ht="45.75" customHeight="1" thickBot="1" x14ac:dyDescent="0.25">
      <c r="A5" s="23"/>
      <c r="B5" s="238"/>
      <c r="C5" s="239"/>
      <c r="D5" s="239"/>
      <c r="E5" s="239"/>
      <c r="F5" s="239"/>
      <c r="G5" s="239"/>
      <c r="H5" s="239"/>
      <c r="I5" s="240"/>
    </row>
    <row r="6" spans="1:55" s="15" customFormat="1" ht="34.5" customHeight="1" thickBot="1" x14ac:dyDescent="0.3">
      <c r="A6" s="24"/>
      <c r="B6" s="27" t="s">
        <v>38</v>
      </c>
      <c r="C6" s="28" t="s">
        <v>39</v>
      </c>
      <c r="D6" s="28" t="s">
        <v>40</v>
      </c>
      <c r="E6" s="28" t="s">
        <v>15</v>
      </c>
      <c r="F6" s="90" t="s">
        <v>41</v>
      </c>
      <c r="G6" s="28" t="s">
        <v>42</v>
      </c>
      <c r="H6" s="28" t="s">
        <v>17</v>
      </c>
      <c r="I6" s="29" t="s">
        <v>23</v>
      </c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</row>
    <row r="7" spans="1:55" s="2" customFormat="1" ht="40.9" customHeight="1" x14ac:dyDescent="0.2">
      <c r="A7" s="25"/>
      <c r="B7" s="244" t="s">
        <v>43</v>
      </c>
      <c r="C7" s="249" t="s">
        <v>44</v>
      </c>
      <c r="D7" s="81" t="s">
        <v>45</v>
      </c>
      <c r="E7" s="89" t="s">
        <v>46</v>
      </c>
      <c r="F7" s="91" t="s">
        <v>47</v>
      </c>
      <c r="G7" s="253" t="s">
        <v>48</v>
      </c>
      <c r="H7" s="250" t="s">
        <v>49</v>
      </c>
      <c r="I7" s="241" t="s">
        <v>50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</row>
    <row r="8" spans="1:55" s="2" customFormat="1" ht="48.6" customHeight="1" x14ac:dyDescent="0.2">
      <c r="A8" s="25"/>
      <c r="B8" s="245"/>
      <c r="C8" s="243"/>
      <c r="D8" s="82" t="s">
        <v>51</v>
      </c>
      <c r="E8" s="246" t="s">
        <v>52</v>
      </c>
      <c r="F8" s="254" t="s">
        <v>53</v>
      </c>
      <c r="G8" s="219"/>
      <c r="H8" s="251"/>
      <c r="I8" s="242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</row>
    <row r="9" spans="1:55" s="2" customFormat="1" ht="21" customHeight="1" x14ac:dyDescent="0.2">
      <c r="A9" s="25"/>
      <c r="B9" s="245"/>
      <c r="C9" s="243"/>
      <c r="D9" s="82" t="s">
        <v>54</v>
      </c>
      <c r="E9" s="247"/>
      <c r="F9" s="255"/>
      <c r="G9" s="219"/>
      <c r="H9" s="251"/>
      <c r="I9" s="242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</row>
    <row r="10" spans="1:55" s="2" customFormat="1" ht="37.9" customHeight="1" x14ac:dyDescent="0.2">
      <c r="A10" s="25"/>
      <c r="B10" s="245"/>
      <c r="C10" s="243"/>
      <c r="D10" s="82" t="s">
        <v>55</v>
      </c>
      <c r="E10" s="247"/>
      <c r="F10" s="255"/>
      <c r="G10" s="219"/>
      <c r="H10" s="251"/>
      <c r="I10" s="242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</row>
    <row r="11" spans="1:55" s="2" customFormat="1" ht="44.1" customHeight="1" x14ac:dyDescent="0.2">
      <c r="A11" s="25"/>
      <c r="B11" s="245"/>
      <c r="C11" s="243"/>
      <c r="D11" s="82" t="s">
        <v>56</v>
      </c>
      <c r="E11" s="248"/>
      <c r="F11" s="256"/>
      <c r="G11" s="219"/>
      <c r="H11" s="251"/>
      <c r="I11" s="242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</row>
    <row r="12" spans="1:55" s="2" customFormat="1" ht="30" customHeight="1" x14ac:dyDescent="0.2">
      <c r="A12" s="25"/>
      <c r="B12" s="245"/>
      <c r="C12" s="229" t="s">
        <v>57</v>
      </c>
      <c r="D12" s="82" t="s">
        <v>58</v>
      </c>
      <c r="E12" s="209" t="s">
        <v>59</v>
      </c>
      <c r="F12" s="221" t="s">
        <v>230</v>
      </c>
      <c r="G12" s="219"/>
      <c r="H12" s="251"/>
      <c r="I12" s="242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</row>
    <row r="13" spans="1:55" s="2" customFormat="1" ht="34.15" customHeight="1" x14ac:dyDescent="0.2">
      <c r="A13" s="25"/>
      <c r="B13" s="245"/>
      <c r="C13" s="230"/>
      <c r="D13" s="82" t="s">
        <v>60</v>
      </c>
      <c r="E13" s="209"/>
      <c r="F13" s="222"/>
      <c r="G13" s="219"/>
      <c r="H13" s="251"/>
      <c r="I13" s="242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</row>
    <row r="14" spans="1:55" s="2" customFormat="1" ht="28.9" customHeight="1" x14ac:dyDescent="0.2">
      <c r="A14" s="25"/>
      <c r="B14" s="245"/>
      <c r="C14" s="230"/>
      <c r="D14" s="82" t="s">
        <v>61</v>
      </c>
      <c r="E14" s="209"/>
      <c r="F14" s="93" t="s">
        <v>252</v>
      </c>
      <c r="G14" s="219"/>
      <c r="H14" s="251"/>
      <c r="I14" s="242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</row>
    <row r="15" spans="1:55" s="2" customFormat="1" ht="28.15" customHeight="1" x14ac:dyDescent="0.2">
      <c r="A15" s="25"/>
      <c r="B15" s="245"/>
      <c r="C15" s="230"/>
      <c r="D15" s="82" t="s">
        <v>62</v>
      </c>
      <c r="E15" s="209"/>
      <c r="F15" s="93" t="s">
        <v>230</v>
      </c>
      <c r="G15" s="219"/>
      <c r="H15" s="251"/>
      <c r="I15" s="242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</row>
    <row r="16" spans="1:55" s="2" customFormat="1" ht="24" customHeight="1" x14ac:dyDescent="0.2">
      <c r="A16" s="25"/>
      <c r="B16" s="245"/>
      <c r="C16" s="230"/>
      <c r="D16" s="82" t="s">
        <v>63</v>
      </c>
      <c r="E16" s="159" t="s">
        <v>227</v>
      </c>
      <c r="F16" s="93" t="s">
        <v>253</v>
      </c>
      <c r="G16" s="219"/>
      <c r="H16" s="251"/>
      <c r="I16" s="242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</row>
    <row r="17" spans="1:55" s="2" customFormat="1" ht="58.15" customHeight="1" x14ac:dyDescent="0.2">
      <c r="A17" s="25"/>
      <c r="B17" s="245"/>
      <c r="C17" s="230"/>
      <c r="D17" s="82" t="s">
        <v>64</v>
      </c>
      <c r="E17" s="82" t="s">
        <v>228</v>
      </c>
      <c r="F17" s="150" t="s">
        <v>229</v>
      </c>
      <c r="G17" s="219"/>
      <c r="H17" s="251"/>
      <c r="I17" s="242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</row>
    <row r="18" spans="1:55" s="2" customFormat="1" ht="44.45" customHeight="1" x14ac:dyDescent="0.2">
      <c r="A18" s="25"/>
      <c r="B18" s="245"/>
      <c r="C18" s="231"/>
      <c r="D18" s="82" t="s">
        <v>213</v>
      </c>
      <c r="E18" s="151" t="s">
        <v>214</v>
      </c>
      <c r="F18" s="149" t="s">
        <v>229</v>
      </c>
      <c r="G18" s="219"/>
      <c r="H18" s="251"/>
      <c r="I18" s="242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</row>
    <row r="19" spans="1:55" s="2" customFormat="1" ht="39" customHeight="1" x14ac:dyDescent="0.2">
      <c r="A19" s="25"/>
      <c r="B19" s="245"/>
      <c r="C19" s="243" t="s">
        <v>65</v>
      </c>
      <c r="D19" s="82" t="s">
        <v>66</v>
      </c>
      <c r="E19" s="246" t="s">
        <v>215</v>
      </c>
      <c r="F19" s="254" t="s">
        <v>231</v>
      </c>
      <c r="G19" s="219"/>
      <c r="H19" s="251"/>
      <c r="I19" s="242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</row>
    <row r="20" spans="1:55" s="2" customFormat="1" ht="39" customHeight="1" x14ac:dyDescent="0.2">
      <c r="A20" s="25"/>
      <c r="B20" s="245"/>
      <c r="C20" s="243"/>
      <c r="D20" s="82" t="s">
        <v>67</v>
      </c>
      <c r="E20" s="247"/>
      <c r="F20" s="255"/>
      <c r="G20" s="219"/>
      <c r="H20" s="251"/>
      <c r="I20" s="242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</row>
    <row r="21" spans="1:55" s="2" customFormat="1" ht="33" customHeight="1" x14ac:dyDescent="0.2">
      <c r="A21" s="25"/>
      <c r="B21" s="245"/>
      <c r="C21" s="243"/>
      <c r="D21" s="82" t="s">
        <v>68</v>
      </c>
      <c r="E21" s="248"/>
      <c r="F21" s="256"/>
      <c r="G21" s="219"/>
      <c r="H21" s="251"/>
      <c r="I21" s="242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</row>
    <row r="22" spans="1:55" s="2" customFormat="1" ht="57" customHeight="1" x14ac:dyDescent="0.2">
      <c r="A22" s="25"/>
      <c r="B22" s="245"/>
      <c r="C22" s="243"/>
      <c r="D22" s="82" t="s">
        <v>216</v>
      </c>
      <c r="E22" s="82" t="s">
        <v>217</v>
      </c>
      <c r="F22" s="92" t="s">
        <v>232</v>
      </c>
      <c r="G22" s="219"/>
      <c r="H22" s="251"/>
      <c r="I22" s="24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</row>
    <row r="23" spans="1:55" s="2" customFormat="1" ht="51" customHeight="1" x14ac:dyDescent="0.2">
      <c r="A23" s="25"/>
      <c r="B23" s="245"/>
      <c r="C23" s="243"/>
      <c r="D23" s="82" t="s">
        <v>69</v>
      </c>
      <c r="E23" s="82" t="s">
        <v>218</v>
      </c>
      <c r="F23" s="92" t="s">
        <v>233</v>
      </c>
      <c r="G23" s="220"/>
      <c r="H23" s="251"/>
      <c r="I23" s="24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</row>
    <row r="24" spans="1:55" ht="71.45" customHeight="1" x14ac:dyDescent="0.2">
      <c r="A24" s="23"/>
      <c r="B24" s="216" t="s">
        <v>70</v>
      </c>
      <c r="C24" s="257" t="s">
        <v>71</v>
      </c>
      <c r="D24" s="82" t="s">
        <v>251</v>
      </c>
      <c r="E24" s="82" t="s">
        <v>75</v>
      </c>
      <c r="F24" s="93" t="s">
        <v>237</v>
      </c>
      <c r="G24" s="212" t="s">
        <v>73</v>
      </c>
      <c r="H24" s="251"/>
      <c r="I24" s="223" t="s">
        <v>74</v>
      </c>
    </row>
    <row r="25" spans="1:55" ht="36" customHeight="1" x14ac:dyDescent="0.2">
      <c r="A25" s="23"/>
      <c r="B25" s="217"/>
      <c r="C25" s="258"/>
      <c r="D25" s="84" t="s">
        <v>72</v>
      </c>
      <c r="E25" s="82" t="s">
        <v>219</v>
      </c>
      <c r="F25" s="93" t="s">
        <v>234</v>
      </c>
      <c r="G25" s="219"/>
      <c r="H25" s="251"/>
      <c r="I25" s="224"/>
    </row>
    <row r="26" spans="1:55" ht="60" customHeight="1" x14ac:dyDescent="0.2">
      <c r="A26" s="23"/>
      <c r="B26" s="217"/>
      <c r="C26" s="258"/>
      <c r="D26" s="82" t="s">
        <v>76</v>
      </c>
      <c r="E26" s="82" t="s">
        <v>220</v>
      </c>
      <c r="F26" s="93" t="s">
        <v>235</v>
      </c>
      <c r="G26" s="219"/>
      <c r="H26" s="251"/>
      <c r="I26" s="224"/>
    </row>
    <row r="27" spans="1:55" ht="51" customHeight="1" x14ac:dyDescent="0.2">
      <c r="A27" s="23"/>
      <c r="B27" s="217"/>
      <c r="C27" s="258"/>
      <c r="D27" s="82" t="s">
        <v>77</v>
      </c>
      <c r="E27" s="82" t="s">
        <v>221</v>
      </c>
      <c r="F27" s="93" t="s">
        <v>236</v>
      </c>
      <c r="G27" s="219"/>
      <c r="H27" s="251"/>
      <c r="I27" s="224"/>
    </row>
    <row r="28" spans="1:55" ht="51" customHeight="1" x14ac:dyDescent="0.2">
      <c r="A28" s="23"/>
      <c r="B28" s="218"/>
      <c r="C28" s="258"/>
      <c r="D28" s="82" t="s">
        <v>78</v>
      </c>
      <c r="E28" s="119" t="s">
        <v>222</v>
      </c>
      <c r="F28" s="93" t="s">
        <v>236</v>
      </c>
      <c r="G28" s="219"/>
      <c r="H28" s="251"/>
      <c r="I28" s="224"/>
    </row>
    <row r="29" spans="1:55" ht="51" customHeight="1" x14ac:dyDescent="0.2">
      <c r="A29" s="23"/>
      <c r="B29" s="214" t="s">
        <v>79</v>
      </c>
      <c r="C29" s="258"/>
      <c r="D29" s="82" t="s">
        <v>80</v>
      </c>
      <c r="E29" s="119" t="s">
        <v>223</v>
      </c>
      <c r="F29" s="94" t="s">
        <v>238</v>
      </c>
      <c r="G29" s="219"/>
      <c r="H29" s="251"/>
      <c r="I29" s="225"/>
    </row>
    <row r="30" spans="1:55" ht="64.5" customHeight="1" x14ac:dyDescent="0.2">
      <c r="A30" s="23"/>
      <c r="B30" s="215"/>
      <c r="C30" s="259"/>
      <c r="D30" s="119" t="s">
        <v>81</v>
      </c>
      <c r="E30" s="119" t="s">
        <v>224</v>
      </c>
      <c r="F30" s="94" t="s">
        <v>238</v>
      </c>
      <c r="G30" s="220"/>
      <c r="H30" s="251"/>
      <c r="I30" s="226" t="s">
        <v>82</v>
      </c>
    </row>
    <row r="31" spans="1:55" ht="49.35" customHeight="1" x14ac:dyDescent="0.2">
      <c r="A31" s="23"/>
      <c r="B31" s="210" t="s">
        <v>83</v>
      </c>
      <c r="C31" s="207" t="s">
        <v>84</v>
      </c>
      <c r="D31" s="82" t="s">
        <v>85</v>
      </c>
      <c r="E31" s="82" t="s">
        <v>225</v>
      </c>
      <c r="F31" s="97" t="s">
        <v>86</v>
      </c>
      <c r="G31" s="212" t="s">
        <v>87</v>
      </c>
      <c r="H31" s="251"/>
      <c r="I31" s="227"/>
    </row>
    <row r="32" spans="1:55" ht="64.150000000000006" customHeight="1" thickBot="1" x14ac:dyDescent="0.25">
      <c r="A32" s="26"/>
      <c r="B32" s="211"/>
      <c r="C32" s="208"/>
      <c r="D32" s="83" t="s">
        <v>88</v>
      </c>
      <c r="E32" s="83" t="s">
        <v>226</v>
      </c>
      <c r="F32" s="98" t="s">
        <v>89</v>
      </c>
      <c r="G32" s="213"/>
      <c r="H32" s="252"/>
      <c r="I32" s="228"/>
    </row>
    <row r="33" spans="2:6" s="16" customFormat="1" x14ac:dyDescent="0.2">
      <c r="F33" s="95"/>
    </row>
    <row r="34" spans="2:6" s="16" customFormat="1" x14ac:dyDescent="0.2">
      <c r="B34" s="16" t="s">
        <v>90</v>
      </c>
      <c r="F34" s="95"/>
    </row>
    <row r="35" spans="2:6" s="16" customFormat="1" x14ac:dyDescent="0.2">
      <c r="F35" s="95"/>
    </row>
    <row r="36" spans="2:6" s="16" customFormat="1" x14ac:dyDescent="0.2">
      <c r="F36" s="95"/>
    </row>
    <row r="37" spans="2:6" s="16" customFormat="1" x14ac:dyDescent="0.2">
      <c r="F37" s="95"/>
    </row>
    <row r="38" spans="2:6" s="16" customFormat="1" x14ac:dyDescent="0.2">
      <c r="F38" s="95"/>
    </row>
    <row r="39" spans="2:6" s="16" customFormat="1" x14ac:dyDescent="0.2">
      <c r="F39" s="95"/>
    </row>
    <row r="40" spans="2:6" s="16" customFormat="1" x14ac:dyDescent="0.2">
      <c r="F40" s="95"/>
    </row>
    <row r="41" spans="2:6" s="16" customFormat="1" x14ac:dyDescent="0.2">
      <c r="F41" s="95"/>
    </row>
    <row r="42" spans="2:6" s="16" customFormat="1" x14ac:dyDescent="0.2">
      <c r="F42" s="95"/>
    </row>
    <row r="43" spans="2:6" s="16" customFormat="1" x14ac:dyDescent="0.2">
      <c r="F43" s="95"/>
    </row>
    <row r="44" spans="2:6" s="16" customFormat="1" x14ac:dyDescent="0.2">
      <c r="F44" s="95"/>
    </row>
    <row r="45" spans="2:6" s="16" customFormat="1" x14ac:dyDescent="0.2">
      <c r="F45" s="95"/>
    </row>
    <row r="46" spans="2:6" s="16" customFormat="1" x14ac:dyDescent="0.2">
      <c r="F46" s="95"/>
    </row>
    <row r="47" spans="2:6" s="16" customFormat="1" x14ac:dyDescent="0.2">
      <c r="F47" s="95"/>
    </row>
    <row r="48" spans="2:6" s="16" customFormat="1" x14ac:dyDescent="0.2">
      <c r="F48" s="95"/>
    </row>
    <row r="49" spans="6:6" s="16" customFormat="1" x14ac:dyDescent="0.2">
      <c r="F49" s="95"/>
    </row>
    <row r="50" spans="6:6" s="16" customFormat="1" x14ac:dyDescent="0.2">
      <c r="F50" s="95"/>
    </row>
    <row r="51" spans="6:6" s="16" customFormat="1" x14ac:dyDescent="0.2">
      <c r="F51" s="95"/>
    </row>
    <row r="52" spans="6:6" s="16" customFormat="1" x14ac:dyDescent="0.2">
      <c r="F52" s="95"/>
    </row>
    <row r="53" spans="6:6" s="16" customFormat="1" x14ac:dyDescent="0.2">
      <c r="F53" s="95"/>
    </row>
    <row r="54" spans="6:6" s="16" customFormat="1" x14ac:dyDescent="0.2">
      <c r="F54" s="95"/>
    </row>
    <row r="55" spans="6:6" s="16" customFormat="1" x14ac:dyDescent="0.2">
      <c r="F55" s="95"/>
    </row>
    <row r="56" spans="6:6" s="16" customFormat="1" x14ac:dyDescent="0.2">
      <c r="F56" s="95"/>
    </row>
    <row r="57" spans="6:6" s="16" customFormat="1" x14ac:dyDescent="0.2">
      <c r="F57" s="95"/>
    </row>
    <row r="58" spans="6:6" s="16" customFormat="1" x14ac:dyDescent="0.2">
      <c r="F58" s="95"/>
    </row>
    <row r="59" spans="6:6" s="16" customFormat="1" x14ac:dyDescent="0.2">
      <c r="F59" s="95"/>
    </row>
    <row r="60" spans="6:6" s="16" customFormat="1" x14ac:dyDescent="0.2">
      <c r="F60" s="95"/>
    </row>
    <row r="61" spans="6:6" s="16" customFormat="1" x14ac:dyDescent="0.2">
      <c r="F61" s="95"/>
    </row>
    <row r="62" spans="6:6" s="16" customFormat="1" x14ac:dyDescent="0.2">
      <c r="F62" s="95"/>
    </row>
    <row r="63" spans="6:6" s="16" customFormat="1" x14ac:dyDescent="0.2">
      <c r="F63" s="95"/>
    </row>
    <row r="64" spans="6:6" s="16" customFormat="1" x14ac:dyDescent="0.2">
      <c r="F64" s="95"/>
    </row>
    <row r="65" spans="6:6" s="16" customFormat="1" x14ac:dyDescent="0.2">
      <c r="F65" s="95"/>
    </row>
    <row r="66" spans="6:6" s="16" customFormat="1" x14ac:dyDescent="0.2">
      <c r="F66" s="95"/>
    </row>
    <row r="67" spans="6:6" s="16" customFormat="1" x14ac:dyDescent="0.2">
      <c r="F67" s="95"/>
    </row>
    <row r="68" spans="6:6" s="16" customFormat="1" x14ac:dyDescent="0.2">
      <c r="F68" s="95"/>
    </row>
    <row r="69" spans="6:6" s="16" customFormat="1" x14ac:dyDescent="0.2">
      <c r="F69" s="95"/>
    </row>
    <row r="70" spans="6:6" s="16" customFormat="1" x14ac:dyDescent="0.2">
      <c r="F70" s="95"/>
    </row>
    <row r="71" spans="6:6" s="16" customFormat="1" x14ac:dyDescent="0.2">
      <c r="F71" s="95"/>
    </row>
    <row r="72" spans="6:6" s="16" customFormat="1" x14ac:dyDescent="0.2">
      <c r="F72" s="95"/>
    </row>
    <row r="73" spans="6:6" s="16" customFormat="1" x14ac:dyDescent="0.2">
      <c r="F73" s="95"/>
    </row>
    <row r="74" spans="6:6" s="16" customFormat="1" x14ac:dyDescent="0.2">
      <c r="F74" s="95"/>
    </row>
    <row r="75" spans="6:6" s="16" customFormat="1" x14ac:dyDescent="0.2">
      <c r="F75" s="95"/>
    </row>
    <row r="76" spans="6:6" s="16" customFormat="1" x14ac:dyDescent="0.2">
      <c r="F76" s="95"/>
    </row>
    <row r="77" spans="6:6" s="16" customFormat="1" x14ac:dyDescent="0.2">
      <c r="F77" s="95"/>
    </row>
    <row r="78" spans="6:6" s="16" customFormat="1" x14ac:dyDescent="0.2">
      <c r="F78" s="95"/>
    </row>
    <row r="79" spans="6:6" s="16" customFormat="1" x14ac:dyDescent="0.2">
      <c r="F79" s="95"/>
    </row>
    <row r="80" spans="6:6" s="16" customFormat="1" x14ac:dyDescent="0.2">
      <c r="F80" s="95"/>
    </row>
    <row r="81" spans="6:6" s="16" customFormat="1" x14ac:dyDescent="0.2">
      <c r="F81" s="95"/>
    </row>
    <row r="82" spans="6:6" s="16" customFormat="1" x14ac:dyDescent="0.2">
      <c r="F82" s="95"/>
    </row>
    <row r="83" spans="6:6" s="16" customFormat="1" x14ac:dyDescent="0.2">
      <c r="F83" s="95"/>
    </row>
    <row r="84" spans="6:6" s="16" customFormat="1" x14ac:dyDescent="0.2">
      <c r="F84" s="95"/>
    </row>
    <row r="85" spans="6:6" s="16" customFormat="1" x14ac:dyDescent="0.2">
      <c r="F85" s="95"/>
    </row>
    <row r="86" spans="6:6" s="16" customFormat="1" x14ac:dyDescent="0.2">
      <c r="F86" s="95"/>
    </row>
    <row r="87" spans="6:6" s="16" customFormat="1" x14ac:dyDescent="0.2">
      <c r="F87" s="95"/>
    </row>
    <row r="88" spans="6:6" s="16" customFormat="1" x14ac:dyDescent="0.2">
      <c r="F88" s="95"/>
    </row>
    <row r="89" spans="6:6" s="16" customFormat="1" x14ac:dyDescent="0.2">
      <c r="F89" s="95"/>
    </row>
    <row r="90" spans="6:6" s="16" customFormat="1" x14ac:dyDescent="0.2">
      <c r="F90" s="95"/>
    </row>
    <row r="91" spans="6:6" s="16" customFormat="1" x14ac:dyDescent="0.2">
      <c r="F91" s="95"/>
    </row>
    <row r="92" spans="6:6" s="16" customFormat="1" x14ac:dyDescent="0.2">
      <c r="F92" s="95"/>
    </row>
    <row r="93" spans="6:6" s="16" customFormat="1" x14ac:dyDescent="0.2">
      <c r="F93" s="95"/>
    </row>
    <row r="94" spans="6:6" s="16" customFormat="1" x14ac:dyDescent="0.2">
      <c r="F94" s="95"/>
    </row>
    <row r="95" spans="6:6" s="16" customFormat="1" x14ac:dyDescent="0.2">
      <c r="F95" s="95"/>
    </row>
    <row r="96" spans="6:6" s="16" customFormat="1" x14ac:dyDescent="0.2">
      <c r="F96" s="95"/>
    </row>
    <row r="97" spans="6:6" s="16" customFormat="1" x14ac:dyDescent="0.2">
      <c r="F97" s="95"/>
    </row>
    <row r="98" spans="6:6" s="16" customFormat="1" x14ac:dyDescent="0.2">
      <c r="F98" s="95"/>
    </row>
    <row r="99" spans="6:6" s="16" customFormat="1" x14ac:dyDescent="0.2">
      <c r="F99" s="95"/>
    </row>
    <row r="100" spans="6:6" s="16" customFormat="1" x14ac:dyDescent="0.2">
      <c r="F100" s="95"/>
    </row>
    <row r="101" spans="6:6" s="16" customFormat="1" x14ac:dyDescent="0.2">
      <c r="F101" s="95"/>
    </row>
    <row r="102" spans="6:6" s="16" customFormat="1" x14ac:dyDescent="0.2">
      <c r="F102" s="95"/>
    </row>
    <row r="103" spans="6:6" s="16" customFormat="1" x14ac:dyDescent="0.2">
      <c r="F103" s="95"/>
    </row>
    <row r="104" spans="6:6" s="16" customFormat="1" x14ac:dyDescent="0.2">
      <c r="F104" s="95"/>
    </row>
    <row r="105" spans="6:6" s="16" customFormat="1" x14ac:dyDescent="0.2">
      <c r="F105" s="95"/>
    </row>
    <row r="106" spans="6:6" s="16" customFormat="1" x14ac:dyDescent="0.2">
      <c r="F106" s="95"/>
    </row>
    <row r="107" spans="6:6" s="16" customFormat="1" x14ac:dyDescent="0.2">
      <c r="F107" s="95"/>
    </row>
    <row r="108" spans="6:6" s="16" customFormat="1" x14ac:dyDescent="0.2">
      <c r="F108" s="95"/>
    </row>
    <row r="109" spans="6:6" s="16" customFormat="1" x14ac:dyDescent="0.2">
      <c r="F109" s="95"/>
    </row>
    <row r="110" spans="6:6" s="16" customFormat="1" x14ac:dyDescent="0.2">
      <c r="F110" s="95"/>
    </row>
    <row r="111" spans="6:6" s="16" customFormat="1" x14ac:dyDescent="0.2">
      <c r="F111" s="95"/>
    </row>
    <row r="112" spans="6:6" s="16" customFormat="1" x14ac:dyDescent="0.2">
      <c r="F112" s="95"/>
    </row>
    <row r="113" spans="6:6" s="16" customFormat="1" x14ac:dyDescent="0.2">
      <c r="F113" s="95"/>
    </row>
    <row r="114" spans="6:6" s="16" customFormat="1" x14ac:dyDescent="0.2">
      <c r="F114" s="95"/>
    </row>
    <row r="115" spans="6:6" s="16" customFormat="1" x14ac:dyDescent="0.2">
      <c r="F115" s="95"/>
    </row>
    <row r="116" spans="6:6" s="16" customFormat="1" x14ac:dyDescent="0.2">
      <c r="F116" s="95"/>
    </row>
    <row r="117" spans="6:6" s="16" customFormat="1" x14ac:dyDescent="0.2">
      <c r="F117" s="95"/>
    </row>
    <row r="118" spans="6:6" s="16" customFormat="1" x14ac:dyDescent="0.2">
      <c r="F118" s="95"/>
    </row>
    <row r="119" spans="6:6" s="16" customFormat="1" x14ac:dyDescent="0.2">
      <c r="F119" s="95"/>
    </row>
    <row r="120" spans="6:6" s="16" customFormat="1" x14ac:dyDescent="0.2">
      <c r="F120" s="95"/>
    </row>
    <row r="121" spans="6:6" s="16" customFormat="1" x14ac:dyDescent="0.2">
      <c r="F121" s="95"/>
    </row>
    <row r="122" spans="6:6" s="16" customFormat="1" x14ac:dyDescent="0.2">
      <c r="F122" s="95"/>
    </row>
    <row r="123" spans="6:6" s="16" customFormat="1" x14ac:dyDescent="0.2">
      <c r="F123" s="95"/>
    </row>
    <row r="124" spans="6:6" s="16" customFormat="1" x14ac:dyDescent="0.2">
      <c r="F124" s="95"/>
    </row>
    <row r="125" spans="6:6" s="16" customFormat="1" x14ac:dyDescent="0.2">
      <c r="F125" s="95"/>
    </row>
    <row r="126" spans="6:6" s="16" customFormat="1" x14ac:dyDescent="0.2">
      <c r="F126" s="95"/>
    </row>
    <row r="127" spans="6:6" s="16" customFormat="1" x14ac:dyDescent="0.2">
      <c r="F127" s="95"/>
    </row>
    <row r="128" spans="6:6" s="16" customFormat="1" x14ac:dyDescent="0.2">
      <c r="F128" s="95"/>
    </row>
    <row r="129" spans="6:6" s="16" customFormat="1" x14ac:dyDescent="0.2">
      <c r="F129" s="95"/>
    </row>
    <row r="130" spans="6:6" s="16" customFormat="1" x14ac:dyDescent="0.2">
      <c r="F130" s="95"/>
    </row>
    <row r="131" spans="6:6" s="16" customFormat="1" x14ac:dyDescent="0.2">
      <c r="F131" s="95"/>
    </row>
    <row r="132" spans="6:6" s="16" customFormat="1" x14ac:dyDescent="0.2">
      <c r="F132" s="95"/>
    </row>
    <row r="133" spans="6:6" s="16" customFormat="1" x14ac:dyDescent="0.2">
      <c r="F133" s="95"/>
    </row>
    <row r="134" spans="6:6" s="16" customFormat="1" x14ac:dyDescent="0.2">
      <c r="F134" s="95"/>
    </row>
    <row r="135" spans="6:6" s="16" customFormat="1" x14ac:dyDescent="0.2">
      <c r="F135" s="95"/>
    </row>
    <row r="136" spans="6:6" s="16" customFormat="1" x14ac:dyDescent="0.2">
      <c r="F136" s="95"/>
    </row>
    <row r="137" spans="6:6" s="16" customFormat="1" x14ac:dyDescent="0.2">
      <c r="F137" s="95"/>
    </row>
    <row r="138" spans="6:6" s="16" customFormat="1" x14ac:dyDescent="0.2">
      <c r="F138" s="95"/>
    </row>
    <row r="139" spans="6:6" s="16" customFormat="1" x14ac:dyDescent="0.2">
      <c r="F139" s="95"/>
    </row>
    <row r="140" spans="6:6" s="16" customFormat="1" x14ac:dyDescent="0.2">
      <c r="F140" s="95"/>
    </row>
    <row r="141" spans="6:6" s="16" customFormat="1" x14ac:dyDescent="0.2">
      <c r="F141" s="95"/>
    </row>
    <row r="142" spans="6:6" s="16" customFormat="1" x14ac:dyDescent="0.2">
      <c r="F142" s="95"/>
    </row>
    <row r="143" spans="6:6" s="16" customFormat="1" x14ac:dyDescent="0.2">
      <c r="F143" s="95"/>
    </row>
    <row r="144" spans="6:6" s="16" customFormat="1" x14ac:dyDescent="0.2">
      <c r="F144" s="95"/>
    </row>
    <row r="145" spans="6:6" s="16" customFormat="1" x14ac:dyDescent="0.2">
      <c r="F145" s="95"/>
    </row>
    <row r="146" spans="6:6" s="16" customFormat="1" x14ac:dyDescent="0.2">
      <c r="F146" s="95"/>
    </row>
    <row r="147" spans="6:6" s="16" customFormat="1" x14ac:dyDescent="0.2">
      <c r="F147" s="95"/>
    </row>
    <row r="148" spans="6:6" s="16" customFormat="1" x14ac:dyDescent="0.2">
      <c r="F148" s="95"/>
    </row>
    <row r="149" spans="6:6" s="16" customFormat="1" x14ac:dyDescent="0.2">
      <c r="F149" s="95"/>
    </row>
    <row r="150" spans="6:6" s="16" customFormat="1" x14ac:dyDescent="0.2">
      <c r="F150" s="95"/>
    </row>
    <row r="151" spans="6:6" s="16" customFormat="1" x14ac:dyDescent="0.2">
      <c r="F151" s="95"/>
    </row>
    <row r="152" spans="6:6" s="16" customFormat="1" x14ac:dyDescent="0.2">
      <c r="F152" s="95"/>
    </row>
    <row r="153" spans="6:6" s="16" customFormat="1" x14ac:dyDescent="0.2">
      <c r="F153" s="95"/>
    </row>
    <row r="154" spans="6:6" s="16" customFormat="1" x14ac:dyDescent="0.2">
      <c r="F154" s="95"/>
    </row>
    <row r="155" spans="6:6" s="16" customFormat="1" x14ac:dyDescent="0.2">
      <c r="F155" s="95"/>
    </row>
    <row r="156" spans="6:6" s="16" customFormat="1" x14ac:dyDescent="0.2">
      <c r="F156" s="95"/>
    </row>
    <row r="157" spans="6:6" s="16" customFormat="1" x14ac:dyDescent="0.2">
      <c r="F157" s="95"/>
    </row>
    <row r="158" spans="6:6" s="16" customFormat="1" x14ac:dyDescent="0.2">
      <c r="F158" s="95"/>
    </row>
    <row r="159" spans="6:6" s="16" customFormat="1" x14ac:dyDescent="0.2">
      <c r="F159" s="95"/>
    </row>
    <row r="160" spans="6:6" s="16" customFormat="1" x14ac:dyDescent="0.2">
      <c r="F160" s="95"/>
    </row>
    <row r="161" spans="6:6" s="16" customFormat="1" x14ac:dyDescent="0.2">
      <c r="F161" s="95"/>
    </row>
    <row r="162" spans="6:6" s="16" customFormat="1" x14ac:dyDescent="0.2">
      <c r="F162" s="95"/>
    </row>
    <row r="163" spans="6:6" s="16" customFormat="1" x14ac:dyDescent="0.2">
      <c r="F163" s="95"/>
    </row>
    <row r="164" spans="6:6" s="16" customFormat="1" x14ac:dyDescent="0.2">
      <c r="F164" s="95"/>
    </row>
    <row r="165" spans="6:6" s="16" customFormat="1" x14ac:dyDescent="0.2">
      <c r="F165" s="95"/>
    </row>
    <row r="166" spans="6:6" s="16" customFormat="1" x14ac:dyDescent="0.2">
      <c r="F166" s="95"/>
    </row>
    <row r="167" spans="6:6" s="16" customFormat="1" x14ac:dyDescent="0.2">
      <c r="F167" s="95"/>
    </row>
    <row r="168" spans="6:6" s="16" customFormat="1" x14ac:dyDescent="0.2">
      <c r="F168" s="95"/>
    </row>
    <row r="169" spans="6:6" s="16" customFormat="1" x14ac:dyDescent="0.2">
      <c r="F169" s="95"/>
    </row>
    <row r="170" spans="6:6" s="16" customFormat="1" x14ac:dyDescent="0.2">
      <c r="F170" s="95"/>
    </row>
    <row r="171" spans="6:6" s="16" customFormat="1" x14ac:dyDescent="0.2">
      <c r="F171" s="95"/>
    </row>
    <row r="172" spans="6:6" s="16" customFormat="1" x14ac:dyDescent="0.2">
      <c r="F172" s="95"/>
    </row>
    <row r="173" spans="6:6" s="16" customFormat="1" x14ac:dyDescent="0.2">
      <c r="F173" s="95"/>
    </row>
    <row r="174" spans="6:6" s="16" customFormat="1" x14ac:dyDescent="0.2">
      <c r="F174" s="95"/>
    </row>
    <row r="175" spans="6:6" s="16" customFormat="1" x14ac:dyDescent="0.2">
      <c r="F175" s="95"/>
    </row>
    <row r="176" spans="6:6" s="16" customFormat="1" x14ac:dyDescent="0.2">
      <c r="F176" s="95"/>
    </row>
    <row r="177" spans="6:6" s="16" customFormat="1" x14ac:dyDescent="0.2">
      <c r="F177" s="95"/>
    </row>
    <row r="178" spans="6:6" s="16" customFormat="1" x14ac:dyDescent="0.2">
      <c r="F178" s="95"/>
    </row>
    <row r="179" spans="6:6" s="16" customFormat="1" x14ac:dyDescent="0.2">
      <c r="F179" s="95"/>
    </row>
    <row r="180" spans="6:6" s="16" customFormat="1" x14ac:dyDescent="0.2">
      <c r="F180" s="95"/>
    </row>
    <row r="181" spans="6:6" s="16" customFormat="1" x14ac:dyDescent="0.2">
      <c r="F181" s="95"/>
    </row>
    <row r="182" spans="6:6" s="16" customFormat="1" x14ac:dyDescent="0.2">
      <c r="F182" s="95"/>
    </row>
    <row r="183" spans="6:6" s="16" customFormat="1" x14ac:dyDescent="0.2">
      <c r="F183" s="95"/>
    </row>
    <row r="184" spans="6:6" s="16" customFormat="1" x14ac:dyDescent="0.2">
      <c r="F184" s="95"/>
    </row>
    <row r="185" spans="6:6" s="16" customFormat="1" x14ac:dyDescent="0.2">
      <c r="F185" s="95"/>
    </row>
    <row r="186" spans="6:6" s="16" customFormat="1" x14ac:dyDescent="0.2">
      <c r="F186" s="95"/>
    </row>
    <row r="187" spans="6:6" s="16" customFormat="1" x14ac:dyDescent="0.2">
      <c r="F187" s="95"/>
    </row>
    <row r="188" spans="6:6" s="16" customFormat="1" x14ac:dyDescent="0.2">
      <c r="F188" s="95"/>
    </row>
    <row r="189" spans="6:6" s="16" customFormat="1" x14ac:dyDescent="0.2">
      <c r="F189" s="95"/>
    </row>
    <row r="190" spans="6:6" s="16" customFormat="1" x14ac:dyDescent="0.2">
      <c r="F190" s="95"/>
    </row>
    <row r="191" spans="6:6" s="16" customFormat="1" x14ac:dyDescent="0.2">
      <c r="F191" s="95"/>
    </row>
    <row r="192" spans="6:6" s="16" customFormat="1" x14ac:dyDescent="0.2">
      <c r="F192" s="95"/>
    </row>
    <row r="193" spans="6:6" s="16" customFormat="1" x14ac:dyDescent="0.2">
      <c r="F193" s="95"/>
    </row>
    <row r="194" spans="6:6" s="16" customFormat="1" x14ac:dyDescent="0.2">
      <c r="F194" s="95"/>
    </row>
    <row r="195" spans="6:6" s="16" customFormat="1" x14ac:dyDescent="0.2">
      <c r="F195" s="95"/>
    </row>
    <row r="196" spans="6:6" s="16" customFormat="1" x14ac:dyDescent="0.2">
      <c r="F196" s="95"/>
    </row>
    <row r="197" spans="6:6" s="16" customFormat="1" x14ac:dyDescent="0.2">
      <c r="F197" s="95"/>
    </row>
    <row r="198" spans="6:6" s="16" customFormat="1" x14ac:dyDescent="0.2">
      <c r="F198" s="95"/>
    </row>
    <row r="199" spans="6:6" s="16" customFormat="1" x14ac:dyDescent="0.2">
      <c r="F199" s="95"/>
    </row>
    <row r="200" spans="6:6" s="16" customFormat="1" x14ac:dyDescent="0.2">
      <c r="F200" s="95"/>
    </row>
    <row r="201" spans="6:6" s="16" customFormat="1" x14ac:dyDescent="0.2">
      <c r="F201" s="95"/>
    </row>
    <row r="202" spans="6:6" s="16" customFormat="1" x14ac:dyDescent="0.2">
      <c r="F202" s="95"/>
    </row>
    <row r="203" spans="6:6" s="16" customFormat="1" x14ac:dyDescent="0.2">
      <c r="F203" s="95"/>
    </row>
    <row r="204" spans="6:6" s="16" customFormat="1" x14ac:dyDescent="0.2">
      <c r="F204" s="95"/>
    </row>
    <row r="205" spans="6:6" s="16" customFormat="1" x14ac:dyDescent="0.2">
      <c r="F205" s="95"/>
    </row>
    <row r="206" spans="6:6" s="16" customFormat="1" x14ac:dyDescent="0.2">
      <c r="F206" s="95"/>
    </row>
    <row r="207" spans="6:6" s="16" customFormat="1" x14ac:dyDescent="0.2">
      <c r="F207" s="95"/>
    </row>
    <row r="208" spans="6:6" s="16" customFormat="1" x14ac:dyDescent="0.2">
      <c r="F208" s="95"/>
    </row>
    <row r="209" spans="6:6" s="16" customFormat="1" x14ac:dyDescent="0.2">
      <c r="F209" s="95"/>
    </row>
    <row r="210" spans="6:6" s="16" customFormat="1" x14ac:dyDescent="0.2">
      <c r="F210" s="95"/>
    </row>
    <row r="211" spans="6:6" s="16" customFormat="1" x14ac:dyDescent="0.2">
      <c r="F211" s="95"/>
    </row>
    <row r="212" spans="6:6" s="16" customFormat="1" x14ac:dyDescent="0.2">
      <c r="F212" s="95"/>
    </row>
    <row r="213" spans="6:6" s="16" customFormat="1" x14ac:dyDescent="0.2">
      <c r="F213" s="95"/>
    </row>
    <row r="214" spans="6:6" s="16" customFormat="1" x14ac:dyDescent="0.2">
      <c r="F214" s="95"/>
    </row>
    <row r="215" spans="6:6" s="16" customFormat="1" x14ac:dyDescent="0.2">
      <c r="F215" s="95"/>
    </row>
    <row r="216" spans="6:6" s="16" customFormat="1" x14ac:dyDescent="0.2">
      <c r="F216" s="95"/>
    </row>
    <row r="217" spans="6:6" s="16" customFormat="1" x14ac:dyDescent="0.2">
      <c r="F217" s="95"/>
    </row>
    <row r="218" spans="6:6" s="16" customFormat="1" x14ac:dyDescent="0.2">
      <c r="F218" s="95"/>
    </row>
    <row r="219" spans="6:6" s="16" customFormat="1" x14ac:dyDescent="0.2">
      <c r="F219" s="95"/>
    </row>
    <row r="220" spans="6:6" s="16" customFormat="1" x14ac:dyDescent="0.2">
      <c r="F220" s="95"/>
    </row>
    <row r="221" spans="6:6" s="16" customFormat="1" x14ac:dyDescent="0.2">
      <c r="F221" s="95"/>
    </row>
    <row r="222" spans="6:6" s="16" customFormat="1" x14ac:dyDescent="0.2">
      <c r="F222" s="95"/>
    </row>
    <row r="223" spans="6:6" s="16" customFormat="1" x14ac:dyDescent="0.2">
      <c r="F223" s="95"/>
    </row>
    <row r="224" spans="6:6" s="16" customFormat="1" x14ac:dyDescent="0.2">
      <c r="F224" s="95"/>
    </row>
    <row r="225" spans="6:6" s="16" customFormat="1" x14ac:dyDescent="0.2">
      <c r="F225" s="95"/>
    </row>
    <row r="226" spans="6:6" s="16" customFormat="1" x14ac:dyDescent="0.2">
      <c r="F226" s="95"/>
    </row>
    <row r="227" spans="6:6" s="16" customFormat="1" x14ac:dyDescent="0.2">
      <c r="F227" s="95"/>
    </row>
    <row r="228" spans="6:6" s="16" customFormat="1" x14ac:dyDescent="0.2">
      <c r="F228" s="95"/>
    </row>
    <row r="229" spans="6:6" s="16" customFormat="1" x14ac:dyDescent="0.2">
      <c r="F229" s="95"/>
    </row>
    <row r="230" spans="6:6" s="16" customFormat="1" x14ac:dyDescent="0.2">
      <c r="F230" s="95"/>
    </row>
    <row r="231" spans="6:6" s="16" customFormat="1" x14ac:dyDescent="0.2">
      <c r="F231" s="95"/>
    </row>
    <row r="232" spans="6:6" s="16" customFormat="1" x14ac:dyDescent="0.2">
      <c r="F232" s="95"/>
    </row>
    <row r="233" spans="6:6" s="16" customFormat="1" x14ac:dyDescent="0.2">
      <c r="F233" s="95"/>
    </row>
    <row r="234" spans="6:6" s="16" customFormat="1" x14ac:dyDescent="0.2">
      <c r="F234" s="95"/>
    </row>
    <row r="235" spans="6:6" s="16" customFormat="1" x14ac:dyDescent="0.2">
      <c r="F235" s="95"/>
    </row>
    <row r="236" spans="6:6" s="16" customFormat="1" x14ac:dyDescent="0.2">
      <c r="F236" s="95"/>
    </row>
    <row r="237" spans="6:6" s="16" customFormat="1" x14ac:dyDescent="0.2">
      <c r="F237" s="95"/>
    </row>
    <row r="238" spans="6:6" s="16" customFormat="1" x14ac:dyDescent="0.2">
      <c r="F238" s="95"/>
    </row>
    <row r="239" spans="6:6" s="16" customFormat="1" x14ac:dyDescent="0.2">
      <c r="F239" s="95"/>
    </row>
    <row r="240" spans="6:6" s="16" customFormat="1" x14ac:dyDescent="0.2">
      <c r="F240" s="95"/>
    </row>
    <row r="241" spans="6:6" s="16" customFormat="1" x14ac:dyDescent="0.2">
      <c r="F241" s="95"/>
    </row>
    <row r="242" spans="6:6" s="16" customFormat="1" x14ac:dyDescent="0.2">
      <c r="F242" s="95"/>
    </row>
    <row r="243" spans="6:6" s="16" customFormat="1" x14ac:dyDescent="0.2">
      <c r="F243" s="95"/>
    </row>
    <row r="244" spans="6:6" s="16" customFormat="1" x14ac:dyDescent="0.2">
      <c r="F244" s="95"/>
    </row>
    <row r="245" spans="6:6" s="16" customFormat="1" x14ac:dyDescent="0.2">
      <c r="F245" s="95"/>
    </row>
    <row r="246" spans="6:6" s="16" customFormat="1" x14ac:dyDescent="0.2">
      <c r="F246" s="95"/>
    </row>
    <row r="247" spans="6:6" s="16" customFormat="1" x14ac:dyDescent="0.2">
      <c r="F247" s="95"/>
    </row>
    <row r="248" spans="6:6" s="16" customFormat="1" x14ac:dyDescent="0.2">
      <c r="F248" s="95"/>
    </row>
    <row r="249" spans="6:6" s="16" customFormat="1" x14ac:dyDescent="0.2">
      <c r="F249" s="95"/>
    </row>
    <row r="250" spans="6:6" s="16" customFormat="1" x14ac:dyDescent="0.2">
      <c r="F250" s="95"/>
    </row>
    <row r="251" spans="6:6" s="16" customFormat="1" x14ac:dyDescent="0.2">
      <c r="F251" s="95"/>
    </row>
    <row r="252" spans="6:6" s="16" customFormat="1" x14ac:dyDescent="0.2">
      <c r="F252" s="95"/>
    </row>
    <row r="253" spans="6:6" s="16" customFormat="1" x14ac:dyDescent="0.2">
      <c r="F253" s="95"/>
    </row>
    <row r="254" spans="6:6" s="16" customFormat="1" x14ac:dyDescent="0.2">
      <c r="F254" s="95"/>
    </row>
    <row r="255" spans="6:6" s="16" customFormat="1" x14ac:dyDescent="0.2">
      <c r="F255" s="95"/>
    </row>
    <row r="256" spans="6:6" s="16" customFormat="1" x14ac:dyDescent="0.2">
      <c r="F256" s="95"/>
    </row>
    <row r="257" spans="6:6" s="16" customFormat="1" x14ac:dyDescent="0.2">
      <c r="F257" s="95"/>
    </row>
    <row r="258" spans="6:6" s="16" customFormat="1" x14ac:dyDescent="0.2">
      <c r="F258" s="95"/>
    </row>
    <row r="259" spans="6:6" s="16" customFormat="1" x14ac:dyDescent="0.2">
      <c r="F259" s="95"/>
    </row>
    <row r="260" spans="6:6" s="16" customFormat="1" x14ac:dyDescent="0.2">
      <c r="F260" s="95"/>
    </row>
    <row r="261" spans="6:6" s="16" customFormat="1" x14ac:dyDescent="0.2">
      <c r="F261" s="95"/>
    </row>
    <row r="262" spans="6:6" s="16" customFormat="1" x14ac:dyDescent="0.2">
      <c r="F262" s="95"/>
    </row>
    <row r="263" spans="6:6" s="16" customFormat="1" x14ac:dyDescent="0.2">
      <c r="F263" s="95"/>
    </row>
    <row r="264" spans="6:6" s="16" customFormat="1" x14ac:dyDescent="0.2">
      <c r="F264" s="95"/>
    </row>
    <row r="265" spans="6:6" s="16" customFormat="1" x14ac:dyDescent="0.2">
      <c r="F265" s="95"/>
    </row>
    <row r="266" spans="6:6" s="16" customFormat="1" x14ac:dyDescent="0.2">
      <c r="F266" s="95"/>
    </row>
    <row r="267" spans="6:6" s="16" customFormat="1" x14ac:dyDescent="0.2">
      <c r="F267" s="95"/>
    </row>
    <row r="268" spans="6:6" s="16" customFormat="1" x14ac:dyDescent="0.2">
      <c r="F268" s="95"/>
    </row>
    <row r="269" spans="6:6" s="16" customFormat="1" x14ac:dyDescent="0.2">
      <c r="F269" s="95"/>
    </row>
    <row r="270" spans="6:6" s="16" customFormat="1" x14ac:dyDescent="0.2">
      <c r="F270" s="95"/>
    </row>
    <row r="271" spans="6:6" s="16" customFormat="1" x14ac:dyDescent="0.2">
      <c r="F271" s="95"/>
    </row>
    <row r="272" spans="6:6" s="16" customFormat="1" x14ac:dyDescent="0.2">
      <c r="F272" s="95"/>
    </row>
    <row r="273" spans="6:6" s="16" customFormat="1" x14ac:dyDescent="0.2">
      <c r="F273" s="95"/>
    </row>
    <row r="274" spans="6:6" s="16" customFormat="1" x14ac:dyDescent="0.2">
      <c r="F274" s="95"/>
    </row>
    <row r="275" spans="6:6" s="16" customFormat="1" x14ac:dyDescent="0.2">
      <c r="F275" s="95"/>
    </row>
    <row r="276" spans="6:6" s="16" customFormat="1" x14ac:dyDescent="0.2">
      <c r="F276" s="95"/>
    </row>
    <row r="277" spans="6:6" s="16" customFormat="1" x14ac:dyDescent="0.2">
      <c r="F277" s="95"/>
    </row>
    <row r="278" spans="6:6" s="16" customFormat="1" x14ac:dyDescent="0.2">
      <c r="F278" s="95"/>
    </row>
    <row r="279" spans="6:6" s="16" customFormat="1" x14ac:dyDescent="0.2">
      <c r="F279" s="95"/>
    </row>
    <row r="280" spans="6:6" s="16" customFormat="1" x14ac:dyDescent="0.2">
      <c r="F280" s="95"/>
    </row>
    <row r="281" spans="6:6" s="16" customFormat="1" x14ac:dyDescent="0.2">
      <c r="F281" s="95"/>
    </row>
    <row r="282" spans="6:6" s="16" customFormat="1" x14ac:dyDescent="0.2">
      <c r="F282" s="95"/>
    </row>
    <row r="283" spans="6:6" s="16" customFormat="1" x14ac:dyDescent="0.2">
      <c r="F283" s="95"/>
    </row>
    <row r="284" spans="6:6" s="16" customFormat="1" x14ac:dyDescent="0.2">
      <c r="F284" s="95"/>
    </row>
    <row r="285" spans="6:6" s="16" customFormat="1" x14ac:dyDescent="0.2">
      <c r="F285" s="95"/>
    </row>
    <row r="286" spans="6:6" s="16" customFormat="1" x14ac:dyDescent="0.2">
      <c r="F286" s="95"/>
    </row>
    <row r="287" spans="6:6" s="16" customFormat="1" x14ac:dyDescent="0.2">
      <c r="F287" s="95"/>
    </row>
    <row r="288" spans="6:6" s="16" customFormat="1" x14ac:dyDescent="0.2">
      <c r="F288" s="95"/>
    </row>
    <row r="289" spans="6:6" s="16" customFormat="1" x14ac:dyDescent="0.2">
      <c r="F289" s="95"/>
    </row>
    <row r="290" spans="6:6" s="16" customFormat="1" x14ac:dyDescent="0.2">
      <c r="F290" s="95"/>
    </row>
    <row r="291" spans="6:6" s="16" customFormat="1" x14ac:dyDescent="0.2">
      <c r="F291" s="95"/>
    </row>
    <row r="292" spans="6:6" s="16" customFormat="1" x14ac:dyDescent="0.2">
      <c r="F292" s="95"/>
    </row>
    <row r="293" spans="6:6" s="16" customFormat="1" x14ac:dyDescent="0.2">
      <c r="F293" s="95"/>
    </row>
    <row r="294" spans="6:6" s="16" customFormat="1" x14ac:dyDescent="0.2">
      <c r="F294" s="95"/>
    </row>
    <row r="295" spans="6:6" s="16" customFormat="1" x14ac:dyDescent="0.2">
      <c r="F295" s="95"/>
    </row>
    <row r="296" spans="6:6" s="16" customFormat="1" x14ac:dyDescent="0.2">
      <c r="F296" s="95"/>
    </row>
    <row r="297" spans="6:6" s="16" customFormat="1" x14ac:dyDescent="0.2">
      <c r="F297" s="95"/>
    </row>
    <row r="298" spans="6:6" s="16" customFormat="1" x14ac:dyDescent="0.2">
      <c r="F298" s="95"/>
    </row>
    <row r="299" spans="6:6" s="16" customFormat="1" x14ac:dyDescent="0.2">
      <c r="F299" s="95"/>
    </row>
    <row r="300" spans="6:6" s="16" customFormat="1" x14ac:dyDescent="0.2">
      <c r="F300" s="95"/>
    </row>
    <row r="301" spans="6:6" s="16" customFormat="1" x14ac:dyDescent="0.2">
      <c r="F301" s="95"/>
    </row>
    <row r="302" spans="6:6" s="16" customFormat="1" x14ac:dyDescent="0.2">
      <c r="F302" s="95"/>
    </row>
    <row r="303" spans="6:6" s="16" customFormat="1" x14ac:dyDescent="0.2">
      <c r="F303" s="95"/>
    </row>
    <row r="304" spans="6:6" s="16" customFormat="1" x14ac:dyDescent="0.2">
      <c r="F304" s="95"/>
    </row>
    <row r="305" spans="6:6" s="16" customFormat="1" x14ac:dyDescent="0.2">
      <c r="F305" s="95"/>
    </row>
    <row r="306" spans="6:6" s="16" customFormat="1" x14ac:dyDescent="0.2">
      <c r="F306" s="95"/>
    </row>
    <row r="307" spans="6:6" s="16" customFormat="1" x14ac:dyDescent="0.2">
      <c r="F307" s="95"/>
    </row>
    <row r="308" spans="6:6" s="16" customFormat="1" x14ac:dyDescent="0.2">
      <c r="F308" s="95"/>
    </row>
    <row r="309" spans="6:6" s="16" customFormat="1" x14ac:dyDescent="0.2">
      <c r="F309" s="95"/>
    </row>
    <row r="310" spans="6:6" s="16" customFormat="1" x14ac:dyDescent="0.2">
      <c r="F310" s="95"/>
    </row>
    <row r="311" spans="6:6" s="16" customFormat="1" x14ac:dyDescent="0.2">
      <c r="F311" s="95"/>
    </row>
    <row r="312" spans="6:6" s="16" customFormat="1" x14ac:dyDescent="0.2">
      <c r="F312" s="95"/>
    </row>
    <row r="313" spans="6:6" s="16" customFormat="1" x14ac:dyDescent="0.2">
      <c r="F313" s="95"/>
    </row>
    <row r="314" spans="6:6" s="16" customFormat="1" x14ac:dyDescent="0.2">
      <c r="F314" s="95"/>
    </row>
    <row r="315" spans="6:6" s="16" customFormat="1" x14ac:dyDescent="0.2">
      <c r="F315" s="95"/>
    </row>
    <row r="316" spans="6:6" s="16" customFormat="1" x14ac:dyDescent="0.2">
      <c r="F316" s="95"/>
    </row>
    <row r="317" spans="6:6" s="16" customFormat="1" x14ac:dyDescent="0.2">
      <c r="F317" s="95"/>
    </row>
    <row r="318" spans="6:6" s="16" customFormat="1" x14ac:dyDescent="0.2">
      <c r="F318" s="95"/>
    </row>
    <row r="319" spans="6:6" s="16" customFormat="1" x14ac:dyDescent="0.2">
      <c r="F319" s="95"/>
    </row>
    <row r="320" spans="6:6" s="16" customFormat="1" x14ac:dyDescent="0.2">
      <c r="F320" s="95"/>
    </row>
    <row r="321" spans="6:6" s="16" customFormat="1" x14ac:dyDescent="0.2">
      <c r="F321" s="95"/>
    </row>
    <row r="322" spans="6:6" s="16" customFormat="1" x14ac:dyDescent="0.2">
      <c r="F322" s="95"/>
    </row>
    <row r="323" spans="6:6" s="16" customFormat="1" x14ac:dyDescent="0.2">
      <c r="F323" s="95"/>
    </row>
    <row r="324" spans="6:6" s="16" customFormat="1" x14ac:dyDescent="0.2">
      <c r="F324" s="95"/>
    </row>
    <row r="325" spans="6:6" s="16" customFormat="1" x14ac:dyDescent="0.2">
      <c r="F325" s="95"/>
    </row>
    <row r="326" spans="6:6" s="16" customFormat="1" x14ac:dyDescent="0.2">
      <c r="F326" s="95"/>
    </row>
    <row r="327" spans="6:6" s="16" customFormat="1" x14ac:dyDescent="0.2">
      <c r="F327" s="95"/>
    </row>
    <row r="328" spans="6:6" s="16" customFormat="1" x14ac:dyDescent="0.2">
      <c r="F328" s="95"/>
    </row>
    <row r="329" spans="6:6" s="16" customFormat="1" x14ac:dyDescent="0.2">
      <c r="F329" s="95"/>
    </row>
    <row r="330" spans="6:6" s="16" customFormat="1" x14ac:dyDescent="0.2">
      <c r="F330" s="95"/>
    </row>
    <row r="331" spans="6:6" s="16" customFormat="1" x14ac:dyDescent="0.2">
      <c r="F331" s="95"/>
    </row>
    <row r="332" spans="6:6" s="16" customFormat="1" x14ac:dyDescent="0.2">
      <c r="F332" s="95"/>
    </row>
    <row r="333" spans="6:6" s="16" customFormat="1" x14ac:dyDescent="0.2">
      <c r="F333" s="95"/>
    </row>
    <row r="334" spans="6:6" s="16" customFormat="1" x14ac:dyDescent="0.2">
      <c r="F334" s="95"/>
    </row>
    <row r="335" spans="6:6" s="16" customFormat="1" x14ac:dyDescent="0.2">
      <c r="F335" s="95"/>
    </row>
    <row r="336" spans="6:6" s="16" customFormat="1" x14ac:dyDescent="0.2">
      <c r="F336" s="95"/>
    </row>
    <row r="337" spans="6:6" s="16" customFormat="1" x14ac:dyDescent="0.2">
      <c r="F337" s="95"/>
    </row>
    <row r="338" spans="6:6" s="16" customFormat="1" x14ac:dyDescent="0.2">
      <c r="F338" s="95"/>
    </row>
    <row r="339" spans="6:6" s="16" customFormat="1" x14ac:dyDescent="0.2">
      <c r="F339" s="95"/>
    </row>
    <row r="340" spans="6:6" s="16" customFormat="1" x14ac:dyDescent="0.2">
      <c r="F340" s="95"/>
    </row>
    <row r="341" spans="6:6" s="16" customFormat="1" x14ac:dyDescent="0.2">
      <c r="F341" s="95"/>
    </row>
    <row r="342" spans="6:6" s="16" customFormat="1" x14ac:dyDescent="0.2">
      <c r="F342" s="95"/>
    </row>
    <row r="343" spans="6:6" s="16" customFormat="1" x14ac:dyDescent="0.2">
      <c r="F343" s="95"/>
    </row>
    <row r="344" spans="6:6" s="16" customFormat="1" x14ac:dyDescent="0.2">
      <c r="F344" s="95"/>
    </row>
    <row r="345" spans="6:6" s="16" customFormat="1" x14ac:dyDescent="0.2">
      <c r="F345" s="95"/>
    </row>
    <row r="346" spans="6:6" s="16" customFormat="1" x14ac:dyDescent="0.2">
      <c r="F346" s="95"/>
    </row>
    <row r="347" spans="6:6" s="16" customFormat="1" x14ac:dyDescent="0.2">
      <c r="F347" s="95"/>
    </row>
    <row r="348" spans="6:6" s="16" customFormat="1" x14ac:dyDescent="0.2">
      <c r="F348" s="95"/>
    </row>
    <row r="349" spans="6:6" s="16" customFormat="1" x14ac:dyDescent="0.2">
      <c r="F349" s="95"/>
    </row>
    <row r="350" spans="6:6" s="16" customFormat="1" x14ac:dyDescent="0.2">
      <c r="F350" s="95"/>
    </row>
    <row r="351" spans="6:6" s="16" customFormat="1" x14ac:dyDescent="0.2">
      <c r="F351" s="95"/>
    </row>
    <row r="352" spans="6:6" s="16" customFormat="1" x14ac:dyDescent="0.2">
      <c r="F352" s="95"/>
    </row>
    <row r="353" spans="6:6" s="16" customFormat="1" x14ac:dyDescent="0.2">
      <c r="F353" s="95"/>
    </row>
    <row r="354" spans="6:6" s="16" customFormat="1" x14ac:dyDescent="0.2">
      <c r="F354" s="95"/>
    </row>
    <row r="355" spans="6:6" s="16" customFormat="1" x14ac:dyDescent="0.2">
      <c r="F355" s="95"/>
    </row>
    <row r="356" spans="6:6" s="16" customFormat="1" x14ac:dyDescent="0.2">
      <c r="F356" s="95"/>
    </row>
    <row r="357" spans="6:6" s="16" customFormat="1" x14ac:dyDescent="0.2">
      <c r="F357" s="95"/>
    </row>
    <row r="358" spans="6:6" s="16" customFormat="1" x14ac:dyDescent="0.2">
      <c r="F358" s="95"/>
    </row>
    <row r="359" spans="6:6" s="16" customFormat="1" x14ac:dyDescent="0.2">
      <c r="F359" s="95"/>
    </row>
    <row r="360" spans="6:6" s="16" customFormat="1" x14ac:dyDescent="0.2">
      <c r="F360" s="95"/>
    </row>
    <row r="361" spans="6:6" s="16" customFormat="1" x14ac:dyDescent="0.2">
      <c r="F361" s="95"/>
    </row>
    <row r="362" spans="6:6" s="16" customFormat="1" x14ac:dyDescent="0.2">
      <c r="F362" s="95"/>
    </row>
    <row r="363" spans="6:6" s="16" customFormat="1" x14ac:dyDescent="0.2">
      <c r="F363" s="95"/>
    </row>
    <row r="364" spans="6:6" s="16" customFormat="1" x14ac:dyDescent="0.2">
      <c r="F364" s="95"/>
    </row>
    <row r="365" spans="6:6" s="16" customFormat="1" x14ac:dyDescent="0.2">
      <c r="F365" s="95"/>
    </row>
    <row r="366" spans="6:6" s="16" customFormat="1" x14ac:dyDescent="0.2">
      <c r="F366" s="95"/>
    </row>
    <row r="367" spans="6:6" s="16" customFormat="1" x14ac:dyDescent="0.2">
      <c r="F367" s="95"/>
    </row>
    <row r="368" spans="6:6" s="16" customFormat="1" x14ac:dyDescent="0.2">
      <c r="F368" s="95"/>
    </row>
    <row r="369" spans="6:6" s="16" customFormat="1" x14ac:dyDescent="0.2">
      <c r="F369" s="95"/>
    </row>
    <row r="370" spans="6:6" s="16" customFormat="1" x14ac:dyDescent="0.2">
      <c r="F370" s="95"/>
    </row>
    <row r="371" spans="6:6" s="16" customFormat="1" x14ac:dyDescent="0.2">
      <c r="F371" s="95"/>
    </row>
    <row r="372" spans="6:6" s="16" customFormat="1" x14ac:dyDescent="0.2">
      <c r="F372" s="95"/>
    </row>
    <row r="373" spans="6:6" s="16" customFormat="1" x14ac:dyDescent="0.2">
      <c r="F373" s="95"/>
    </row>
    <row r="374" spans="6:6" s="16" customFormat="1" x14ac:dyDescent="0.2">
      <c r="F374" s="95"/>
    </row>
    <row r="375" spans="6:6" s="16" customFormat="1" x14ac:dyDescent="0.2">
      <c r="F375" s="95"/>
    </row>
    <row r="376" spans="6:6" s="16" customFormat="1" x14ac:dyDescent="0.2">
      <c r="F376" s="95"/>
    </row>
    <row r="377" spans="6:6" s="16" customFormat="1" x14ac:dyDescent="0.2">
      <c r="F377" s="95"/>
    </row>
    <row r="378" spans="6:6" s="16" customFormat="1" x14ac:dyDescent="0.2">
      <c r="F378" s="95"/>
    </row>
    <row r="379" spans="6:6" s="16" customFormat="1" x14ac:dyDescent="0.2">
      <c r="F379" s="95"/>
    </row>
    <row r="380" spans="6:6" s="16" customFormat="1" x14ac:dyDescent="0.2">
      <c r="F380" s="95"/>
    </row>
    <row r="381" spans="6:6" s="16" customFormat="1" x14ac:dyDescent="0.2">
      <c r="F381" s="95"/>
    </row>
    <row r="382" spans="6:6" s="16" customFormat="1" x14ac:dyDescent="0.2">
      <c r="F382" s="95"/>
    </row>
    <row r="383" spans="6:6" s="16" customFormat="1" x14ac:dyDescent="0.2">
      <c r="F383" s="95"/>
    </row>
    <row r="384" spans="6:6" s="16" customFormat="1" x14ac:dyDescent="0.2">
      <c r="F384" s="95"/>
    </row>
    <row r="385" spans="6:6" s="16" customFormat="1" x14ac:dyDescent="0.2">
      <c r="F385" s="95"/>
    </row>
    <row r="386" spans="6:6" s="16" customFormat="1" x14ac:dyDescent="0.2">
      <c r="F386" s="95"/>
    </row>
    <row r="387" spans="6:6" s="16" customFormat="1" x14ac:dyDescent="0.2">
      <c r="F387" s="95"/>
    </row>
    <row r="388" spans="6:6" s="16" customFormat="1" x14ac:dyDescent="0.2">
      <c r="F388" s="95"/>
    </row>
    <row r="389" spans="6:6" s="16" customFormat="1" x14ac:dyDescent="0.2">
      <c r="F389" s="95"/>
    </row>
    <row r="390" spans="6:6" s="16" customFormat="1" x14ac:dyDescent="0.2">
      <c r="F390" s="95"/>
    </row>
    <row r="391" spans="6:6" s="16" customFormat="1" x14ac:dyDescent="0.2">
      <c r="F391" s="95"/>
    </row>
    <row r="392" spans="6:6" s="16" customFormat="1" x14ac:dyDescent="0.2">
      <c r="F392" s="95"/>
    </row>
    <row r="393" spans="6:6" s="16" customFormat="1" x14ac:dyDescent="0.2">
      <c r="F393" s="95"/>
    </row>
    <row r="394" spans="6:6" s="16" customFormat="1" x14ac:dyDescent="0.2">
      <c r="F394" s="95"/>
    </row>
    <row r="395" spans="6:6" s="16" customFormat="1" x14ac:dyDescent="0.2">
      <c r="F395" s="95"/>
    </row>
    <row r="396" spans="6:6" s="16" customFormat="1" x14ac:dyDescent="0.2">
      <c r="F396" s="95"/>
    </row>
    <row r="397" spans="6:6" s="16" customFormat="1" x14ac:dyDescent="0.2">
      <c r="F397" s="95"/>
    </row>
    <row r="398" spans="6:6" s="16" customFormat="1" x14ac:dyDescent="0.2">
      <c r="F398" s="95"/>
    </row>
    <row r="399" spans="6:6" s="16" customFormat="1" x14ac:dyDescent="0.2">
      <c r="F399" s="95"/>
    </row>
    <row r="400" spans="6:6" s="16" customFormat="1" x14ac:dyDescent="0.2">
      <c r="F400" s="95"/>
    </row>
    <row r="401" spans="6:6" s="16" customFormat="1" x14ac:dyDescent="0.2">
      <c r="F401" s="95"/>
    </row>
    <row r="402" spans="6:6" s="16" customFormat="1" x14ac:dyDescent="0.2">
      <c r="F402" s="95"/>
    </row>
    <row r="403" spans="6:6" s="16" customFormat="1" x14ac:dyDescent="0.2">
      <c r="F403" s="95"/>
    </row>
    <row r="404" spans="6:6" s="16" customFormat="1" x14ac:dyDescent="0.2">
      <c r="F404" s="95"/>
    </row>
    <row r="405" spans="6:6" s="16" customFormat="1" x14ac:dyDescent="0.2">
      <c r="F405" s="95"/>
    </row>
    <row r="406" spans="6:6" s="16" customFormat="1" x14ac:dyDescent="0.2">
      <c r="F406" s="95"/>
    </row>
    <row r="407" spans="6:6" s="16" customFormat="1" x14ac:dyDescent="0.2">
      <c r="F407" s="95"/>
    </row>
    <row r="408" spans="6:6" s="16" customFormat="1" x14ac:dyDescent="0.2">
      <c r="F408" s="95"/>
    </row>
    <row r="409" spans="6:6" s="16" customFormat="1" x14ac:dyDescent="0.2">
      <c r="F409" s="95"/>
    </row>
    <row r="410" spans="6:6" s="16" customFormat="1" x14ac:dyDescent="0.2">
      <c r="F410" s="95"/>
    </row>
    <row r="411" spans="6:6" s="16" customFormat="1" x14ac:dyDescent="0.2">
      <c r="F411" s="95"/>
    </row>
    <row r="412" spans="6:6" s="16" customFormat="1" x14ac:dyDescent="0.2">
      <c r="F412" s="95"/>
    </row>
    <row r="413" spans="6:6" s="16" customFormat="1" x14ac:dyDescent="0.2">
      <c r="F413" s="95"/>
    </row>
    <row r="414" spans="6:6" s="16" customFormat="1" x14ac:dyDescent="0.2">
      <c r="F414" s="95"/>
    </row>
    <row r="415" spans="6:6" s="16" customFormat="1" x14ac:dyDescent="0.2">
      <c r="F415" s="95"/>
    </row>
    <row r="416" spans="6:6" s="16" customFormat="1" x14ac:dyDescent="0.2">
      <c r="F416" s="95"/>
    </row>
    <row r="417" spans="6:6" s="16" customFormat="1" x14ac:dyDescent="0.2">
      <c r="F417" s="95"/>
    </row>
    <row r="418" spans="6:6" s="16" customFormat="1" x14ac:dyDescent="0.2">
      <c r="F418" s="95"/>
    </row>
    <row r="419" spans="6:6" s="16" customFormat="1" x14ac:dyDescent="0.2">
      <c r="F419" s="95"/>
    </row>
    <row r="420" spans="6:6" s="16" customFormat="1" x14ac:dyDescent="0.2">
      <c r="F420" s="95"/>
    </row>
    <row r="421" spans="6:6" s="16" customFormat="1" x14ac:dyDescent="0.2">
      <c r="F421" s="95"/>
    </row>
    <row r="422" spans="6:6" s="16" customFormat="1" x14ac:dyDescent="0.2">
      <c r="F422" s="95"/>
    </row>
    <row r="423" spans="6:6" s="16" customFormat="1" x14ac:dyDescent="0.2">
      <c r="F423" s="95"/>
    </row>
    <row r="424" spans="6:6" s="16" customFormat="1" x14ac:dyDescent="0.2">
      <c r="F424" s="95"/>
    </row>
    <row r="425" spans="6:6" s="16" customFormat="1" x14ac:dyDescent="0.2">
      <c r="F425" s="95"/>
    </row>
    <row r="426" spans="6:6" s="16" customFormat="1" x14ac:dyDescent="0.2">
      <c r="F426" s="95"/>
    </row>
    <row r="427" spans="6:6" s="16" customFormat="1" x14ac:dyDescent="0.2">
      <c r="F427" s="95"/>
    </row>
    <row r="428" spans="6:6" s="16" customFormat="1" x14ac:dyDescent="0.2">
      <c r="F428" s="95"/>
    </row>
    <row r="429" spans="6:6" s="16" customFormat="1" x14ac:dyDescent="0.2">
      <c r="F429" s="95"/>
    </row>
    <row r="430" spans="6:6" s="16" customFormat="1" x14ac:dyDescent="0.2">
      <c r="F430" s="95"/>
    </row>
    <row r="431" spans="6:6" s="16" customFormat="1" x14ac:dyDescent="0.2">
      <c r="F431" s="95"/>
    </row>
    <row r="432" spans="6:6" s="16" customFormat="1" x14ac:dyDescent="0.2">
      <c r="F432" s="95"/>
    </row>
    <row r="433" spans="6:6" s="16" customFormat="1" x14ac:dyDescent="0.2">
      <c r="F433" s="95"/>
    </row>
    <row r="434" spans="6:6" s="16" customFormat="1" x14ac:dyDescent="0.2">
      <c r="F434" s="95"/>
    </row>
    <row r="435" spans="6:6" s="16" customFormat="1" x14ac:dyDescent="0.2">
      <c r="F435" s="95"/>
    </row>
    <row r="436" spans="6:6" s="16" customFormat="1" x14ac:dyDescent="0.2">
      <c r="F436" s="95"/>
    </row>
    <row r="437" spans="6:6" s="16" customFormat="1" x14ac:dyDescent="0.2">
      <c r="F437" s="95"/>
    </row>
    <row r="438" spans="6:6" s="16" customFormat="1" x14ac:dyDescent="0.2">
      <c r="F438" s="95"/>
    </row>
    <row r="439" spans="6:6" s="16" customFormat="1" x14ac:dyDescent="0.2">
      <c r="F439" s="95"/>
    </row>
    <row r="440" spans="6:6" s="16" customFormat="1" x14ac:dyDescent="0.2">
      <c r="F440" s="95"/>
    </row>
    <row r="441" spans="6:6" s="16" customFormat="1" x14ac:dyDescent="0.2">
      <c r="F441" s="95"/>
    </row>
    <row r="442" spans="6:6" s="16" customFormat="1" x14ac:dyDescent="0.2">
      <c r="F442" s="95"/>
    </row>
    <row r="443" spans="6:6" s="16" customFormat="1" x14ac:dyDescent="0.2">
      <c r="F443" s="95"/>
    </row>
    <row r="444" spans="6:6" s="16" customFormat="1" x14ac:dyDescent="0.2">
      <c r="F444" s="95"/>
    </row>
    <row r="445" spans="6:6" s="16" customFormat="1" x14ac:dyDescent="0.2">
      <c r="F445" s="95"/>
    </row>
    <row r="446" spans="6:6" s="16" customFormat="1" x14ac:dyDescent="0.2">
      <c r="F446" s="95"/>
    </row>
    <row r="447" spans="6:6" s="16" customFormat="1" x14ac:dyDescent="0.2">
      <c r="F447" s="95"/>
    </row>
    <row r="448" spans="6:6" s="16" customFormat="1" x14ac:dyDescent="0.2">
      <c r="F448" s="95"/>
    </row>
    <row r="449" spans="6:6" s="16" customFormat="1" x14ac:dyDescent="0.2">
      <c r="F449" s="95"/>
    </row>
    <row r="450" spans="6:6" s="16" customFormat="1" x14ac:dyDescent="0.2">
      <c r="F450" s="95"/>
    </row>
    <row r="451" spans="6:6" s="16" customFormat="1" x14ac:dyDescent="0.2">
      <c r="F451" s="95"/>
    </row>
    <row r="452" spans="6:6" s="16" customFormat="1" x14ac:dyDescent="0.2">
      <c r="F452" s="95"/>
    </row>
    <row r="453" spans="6:6" s="16" customFormat="1" x14ac:dyDescent="0.2">
      <c r="F453" s="95"/>
    </row>
    <row r="454" spans="6:6" s="16" customFormat="1" x14ac:dyDescent="0.2">
      <c r="F454" s="95"/>
    </row>
    <row r="455" spans="6:6" s="16" customFormat="1" x14ac:dyDescent="0.2">
      <c r="F455" s="95"/>
    </row>
    <row r="456" spans="6:6" s="16" customFormat="1" x14ac:dyDescent="0.2">
      <c r="F456" s="95"/>
    </row>
    <row r="457" spans="6:6" s="16" customFormat="1" x14ac:dyDescent="0.2">
      <c r="F457" s="95"/>
    </row>
    <row r="458" spans="6:6" s="16" customFormat="1" x14ac:dyDescent="0.2">
      <c r="F458" s="95"/>
    </row>
    <row r="459" spans="6:6" s="16" customFormat="1" x14ac:dyDescent="0.2">
      <c r="F459" s="95"/>
    </row>
    <row r="460" spans="6:6" s="16" customFormat="1" x14ac:dyDescent="0.2">
      <c r="F460" s="95"/>
    </row>
    <row r="461" spans="6:6" s="16" customFormat="1" x14ac:dyDescent="0.2">
      <c r="F461" s="95"/>
    </row>
    <row r="462" spans="6:6" s="16" customFormat="1" x14ac:dyDescent="0.2">
      <c r="F462" s="95"/>
    </row>
    <row r="463" spans="6:6" s="16" customFormat="1" x14ac:dyDescent="0.2">
      <c r="F463" s="95"/>
    </row>
    <row r="464" spans="6:6" s="16" customFormat="1" x14ac:dyDescent="0.2">
      <c r="F464" s="95"/>
    </row>
    <row r="465" spans="6:6" s="16" customFormat="1" x14ac:dyDescent="0.2">
      <c r="F465" s="95"/>
    </row>
    <row r="466" spans="6:6" s="16" customFormat="1" x14ac:dyDescent="0.2">
      <c r="F466" s="95"/>
    </row>
    <row r="467" spans="6:6" s="16" customFormat="1" x14ac:dyDescent="0.2">
      <c r="F467" s="95"/>
    </row>
    <row r="468" spans="6:6" s="16" customFormat="1" x14ac:dyDescent="0.2">
      <c r="F468" s="95"/>
    </row>
    <row r="469" spans="6:6" s="16" customFormat="1" x14ac:dyDescent="0.2">
      <c r="F469" s="95"/>
    </row>
    <row r="470" spans="6:6" s="16" customFormat="1" x14ac:dyDescent="0.2">
      <c r="F470" s="95"/>
    </row>
    <row r="471" spans="6:6" s="16" customFormat="1" x14ac:dyDescent="0.2">
      <c r="F471" s="95"/>
    </row>
    <row r="472" spans="6:6" s="16" customFormat="1" x14ac:dyDescent="0.2">
      <c r="F472" s="95"/>
    </row>
    <row r="473" spans="6:6" s="16" customFormat="1" x14ac:dyDescent="0.2">
      <c r="F473" s="95"/>
    </row>
    <row r="474" spans="6:6" s="16" customFormat="1" x14ac:dyDescent="0.2">
      <c r="F474" s="95"/>
    </row>
    <row r="475" spans="6:6" s="16" customFormat="1" x14ac:dyDescent="0.2">
      <c r="F475" s="95"/>
    </row>
    <row r="476" spans="6:6" s="16" customFormat="1" x14ac:dyDescent="0.2">
      <c r="F476" s="95"/>
    </row>
    <row r="477" spans="6:6" s="16" customFormat="1" x14ac:dyDescent="0.2">
      <c r="F477" s="95"/>
    </row>
    <row r="478" spans="6:6" s="16" customFormat="1" x14ac:dyDescent="0.2">
      <c r="F478" s="95"/>
    </row>
    <row r="479" spans="6:6" s="16" customFormat="1" x14ac:dyDescent="0.2">
      <c r="F479" s="95"/>
    </row>
    <row r="480" spans="6:6" s="16" customFormat="1" x14ac:dyDescent="0.2">
      <c r="F480" s="95"/>
    </row>
    <row r="481" spans="6:6" s="16" customFormat="1" x14ac:dyDescent="0.2">
      <c r="F481" s="95"/>
    </row>
  </sheetData>
  <mergeCells count="23">
    <mergeCell ref="I24:I29"/>
    <mergeCell ref="I30:I32"/>
    <mergeCell ref="C12:C18"/>
    <mergeCell ref="B1:I5"/>
    <mergeCell ref="I7:I23"/>
    <mergeCell ref="C19:C23"/>
    <mergeCell ref="B7:B23"/>
    <mergeCell ref="E8:E11"/>
    <mergeCell ref="E19:E21"/>
    <mergeCell ref="C7:C11"/>
    <mergeCell ref="H7:H32"/>
    <mergeCell ref="G7:G23"/>
    <mergeCell ref="F8:F11"/>
    <mergeCell ref="F19:F21"/>
    <mergeCell ref="C24:C30"/>
    <mergeCell ref="C31:C32"/>
    <mergeCell ref="E12:E15"/>
    <mergeCell ref="B31:B32"/>
    <mergeCell ref="G31:G32"/>
    <mergeCell ref="B29:B30"/>
    <mergeCell ref="B24:B28"/>
    <mergeCell ref="G24:G30"/>
    <mergeCell ref="F12:F13"/>
  </mergeCells>
  <phoneticPr fontId="10" type="noConversion"/>
  <hyperlinks>
    <hyperlink ref="I7:I23" location="'$Preoperativa'!A1" display="$Preoperativa'!A1" xr:uid="{00000000-0004-0000-0200-000000000000}"/>
    <hyperlink ref="J1" location="Léame!A1" display="Regresar instructivo" xr:uid="{00000000-0004-0000-0200-000001000000}"/>
    <hyperlink ref="H7:H32" location="Responsables!A1" display="Responsables!A1" xr:uid="{00000000-0004-0000-0200-000002000000}"/>
    <hyperlink ref="I24:I25" location="'$Operativo'!A1" display="'$Operativo'!A1" xr:uid="{00000000-0004-0000-0200-000003000000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J1:M36"/>
  <sheetViews>
    <sheetView topLeftCell="A2" zoomScale="70" zoomScaleNormal="70" zoomScaleSheetLayoutView="50" workbookViewId="0">
      <selection activeCell="F10" sqref="F10"/>
    </sheetView>
  </sheetViews>
  <sheetFormatPr baseColWidth="10" defaultColWidth="11.42578125" defaultRowHeight="15" x14ac:dyDescent="0.25"/>
  <cols>
    <col min="1" max="9" width="11.42578125" style="3"/>
    <col min="10" max="10" width="14.85546875" style="3" bestFit="1" customWidth="1"/>
    <col min="11" max="16384" width="11.42578125" style="3"/>
  </cols>
  <sheetData>
    <row r="1" spans="10:13" x14ac:dyDescent="0.25">
      <c r="M1" s="18" t="s">
        <v>91</v>
      </c>
    </row>
    <row r="8" spans="10:13" x14ac:dyDescent="0.25">
      <c r="J8" s="16"/>
      <c r="K8" s="17"/>
    </row>
    <row r="27" ht="60" customHeight="1" x14ac:dyDescent="0.25"/>
    <row r="36" ht="44.25" customHeight="1" x14ac:dyDescent="0.25"/>
  </sheetData>
  <hyperlinks>
    <hyperlink ref="M1" location="Léame!A1" display="Regresar a instructivo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B1:O18"/>
  <sheetViews>
    <sheetView zoomScale="60" zoomScaleNormal="60" workbookViewId="0">
      <selection activeCell="F4" sqref="F4"/>
    </sheetView>
  </sheetViews>
  <sheetFormatPr baseColWidth="10" defaultColWidth="11.42578125" defaultRowHeight="15" x14ac:dyDescent="0.2"/>
  <cols>
    <col min="1" max="1" width="11.42578125" style="30"/>
    <col min="2" max="2" width="49.7109375" style="30" bestFit="1" customWidth="1"/>
    <col min="3" max="3" width="14.7109375" style="30" customWidth="1"/>
    <col min="4" max="4" width="12.85546875" style="30" customWidth="1"/>
    <col min="5" max="5" width="15.42578125" style="30" customWidth="1"/>
    <col min="6" max="6" width="23.7109375" style="30" customWidth="1"/>
    <col min="7" max="7" width="27" style="30" customWidth="1"/>
    <col min="8" max="12" width="11.42578125" style="30"/>
    <col min="13" max="15" width="18.140625" style="30" bestFit="1" customWidth="1"/>
    <col min="16" max="16384" width="11.42578125" style="30"/>
  </cols>
  <sheetData>
    <row r="1" spans="2:15" ht="64.5" customHeight="1" thickBot="1" x14ac:dyDescent="0.25">
      <c r="B1" s="260" t="s">
        <v>17</v>
      </c>
      <c r="C1" s="261"/>
      <c r="D1" s="261"/>
      <c r="E1" s="261"/>
      <c r="F1" s="261"/>
      <c r="G1" s="262"/>
    </row>
    <row r="2" spans="2:15" ht="32.25" thickBot="1" x14ac:dyDescent="0.3">
      <c r="B2" s="85" t="s">
        <v>92</v>
      </c>
      <c r="C2" s="43" t="s">
        <v>93</v>
      </c>
      <c r="D2" s="28" t="s">
        <v>94</v>
      </c>
      <c r="E2" s="28" t="s">
        <v>95</v>
      </c>
      <c r="F2" s="87" t="s">
        <v>96</v>
      </c>
      <c r="G2" s="29" t="s">
        <v>97</v>
      </c>
      <c r="H2" s="18" t="s">
        <v>37</v>
      </c>
    </row>
    <row r="3" spans="2:15" x14ac:dyDescent="0.2">
      <c r="B3" s="35" t="s">
        <v>98</v>
      </c>
      <c r="C3" s="31">
        <v>1</v>
      </c>
      <c r="D3" s="31">
        <v>36</v>
      </c>
      <c r="E3" s="32">
        <v>0.5</v>
      </c>
      <c r="F3" s="86">
        <v>10000000</v>
      </c>
      <c r="G3" s="33">
        <f>+C3*D3*E3*F3</f>
        <v>180000000</v>
      </c>
    </row>
    <row r="4" spans="2:15" x14ac:dyDescent="0.2">
      <c r="B4" s="35" t="s">
        <v>99</v>
      </c>
      <c r="C4" s="35">
        <v>1</v>
      </c>
      <c r="D4" s="35">
        <v>36</v>
      </c>
      <c r="E4" s="36">
        <v>1</v>
      </c>
      <c r="F4" s="86">
        <v>6400000</v>
      </c>
      <c r="G4" s="38">
        <f t="shared" ref="G4:G12" si="0">+C4*D4*E4*F4</f>
        <v>230400000</v>
      </c>
      <c r="M4" s="99"/>
      <c r="N4" s="99"/>
      <c r="O4" s="100"/>
    </row>
    <row r="5" spans="2:15" x14ac:dyDescent="0.2">
      <c r="B5" s="35" t="s">
        <v>100</v>
      </c>
      <c r="C5" s="35">
        <v>1</v>
      </c>
      <c r="D5" s="35">
        <v>36</v>
      </c>
      <c r="E5" s="36">
        <v>1</v>
      </c>
      <c r="F5" s="86">
        <v>7800000</v>
      </c>
      <c r="G5" s="38">
        <f t="shared" si="0"/>
        <v>280800000</v>
      </c>
    </row>
    <row r="6" spans="2:15" x14ac:dyDescent="0.2">
      <c r="B6" s="35" t="s">
        <v>101</v>
      </c>
      <c r="C6" s="35">
        <v>3</v>
      </c>
      <c r="D6" s="35">
        <v>32</v>
      </c>
      <c r="E6" s="36">
        <v>1</v>
      </c>
      <c r="F6" s="86">
        <v>4176000</v>
      </c>
      <c r="G6" s="38">
        <f t="shared" si="0"/>
        <v>400896000</v>
      </c>
    </row>
    <row r="7" spans="2:15" x14ac:dyDescent="0.2">
      <c r="B7" s="35" t="s">
        <v>102</v>
      </c>
      <c r="C7" s="35">
        <v>1</v>
      </c>
      <c r="D7" s="35">
        <v>6</v>
      </c>
      <c r="E7" s="36">
        <v>0.7</v>
      </c>
      <c r="F7" s="86">
        <v>8000000</v>
      </c>
      <c r="G7" s="38">
        <f t="shared" si="0"/>
        <v>33599999.999999993</v>
      </c>
    </row>
    <row r="8" spans="2:15" x14ac:dyDescent="0.2">
      <c r="B8" s="35" t="s">
        <v>103</v>
      </c>
      <c r="C8" s="35">
        <v>1</v>
      </c>
      <c r="D8" s="35">
        <v>2</v>
      </c>
      <c r="E8" s="36">
        <v>0.7</v>
      </c>
      <c r="F8" s="86">
        <v>8000000</v>
      </c>
      <c r="G8" s="38">
        <f t="shared" si="0"/>
        <v>11200000</v>
      </c>
    </row>
    <row r="9" spans="2:15" x14ac:dyDescent="0.2">
      <c r="B9" s="35" t="s">
        <v>104</v>
      </c>
      <c r="C9" s="35">
        <v>1</v>
      </c>
      <c r="D9" s="35">
        <v>18</v>
      </c>
      <c r="E9" s="36">
        <v>0.5</v>
      </c>
      <c r="F9" s="86">
        <v>8000000</v>
      </c>
      <c r="G9" s="38">
        <f t="shared" si="0"/>
        <v>72000000</v>
      </c>
      <c r="N9" s="99"/>
      <c r="O9" s="99"/>
    </row>
    <row r="10" spans="2:15" x14ac:dyDescent="0.2">
      <c r="B10" s="35" t="s">
        <v>105</v>
      </c>
      <c r="C10" s="35">
        <v>1</v>
      </c>
      <c r="D10" s="35">
        <v>6</v>
      </c>
      <c r="E10" s="36">
        <v>0.5</v>
      </c>
      <c r="F10" s="86">
        <v>8000000</v>
      </c>
      <c r="G10" s="38">
        <f t="shared" si="0"/>
        <v>24000000</v>
      </c>
    </row>
    <row r="11" spans="2:15" x14ac:dyDescent="0.2">
      <c r="B11" s="35" t="s">
        <v>106</v>
      </c>
      <c r="C11" s="35">
        <v>1</v>
      </c>
      <c r="D11" s="35">
        <v>18</v>
      </c>
      <c r="E11" s="36">
        <v>1</v>
      </c>
      <c r="F11" s="86">
        <v>3800000</v>
      </c>
      <c r="G11" s="38">
        <f t="shared" si="0"/>
        <v>68400000</v>
      </c>
    </row>
    <row r="12" spans="2:15" x14ac:dyDescent="0.2">
      <c r="B12" s="35" t="s">
        <v>107</v>
      </c>
      <c r="C12" s="35">
        <v>1</v>
      </c>
      <c r="D12" s="35">
        <v>18</v>
      </c>
      <c r="E12" s="36">
        <v>0.15</v>
      </c>
      <c r="F12" s="86">
        <v>2500000</v>
      </c>
      <c r="G12" s="38">
        <f t="shared" si="0"/>
        <v>6749999.9999999991</v>
      </c>
    </row>
    <row r="13" spans="2:15" x14ac:dyDescent="0.2">
      <c r="B13" s="35"/>
      <c r="C13" s="35"/>
      <c r="D13" s="35"/>
      <c r="E13" s="36"/>
      <c r="F13" s="86"/>
      <c r="G13" s="38"/>
    </row>
    <row r="14" spans="2:15" x14ac:dyDescent="0.2">
      <c r="B14" s="34"/>
      <c r="C14" s="35"/>
      <c r="D14" s="35"/>
      <c r="E14" s="36"/>
      <c r="F14" s="37"/>
      <c r="G14" s="38"/>
    </row>
    <row r="15" spans="2:15" ht="15.75" thickBot="1" x14ac:dyDescent="0.25">
      <c r="B15" s="39"/>
      <c r="C15" s="40"/>
      <c r="D15" s="35"/>
      <c r="E15" s="36"/>
      <c r="F15" s="41"/>
      <c r="G15" s="42"/>
    </row>
    <row r="18" spans="2:6" ht="15.75" x14ac:dyDescent="0.25">
      <c r="B18" s="3"/>
      <c r="C18" s="3"/>
      <c r="D18" s="3"/>
      <c r="E18" s="3"/>
      <c r="F18" s="3"/>
    </row>
  </sheetData>
  <mergeCells count="1">
    <mergeCell ref="B1:G1"/>
  </mergeCells>
  <hyperlinks>
    <hyperlink ref="H2" location="Léame!A1" display="Regresar instructivo" xr:uid="{00000000-0004-0000-0400-000000000000}"/>
  </hyperlink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B1:I35"/>
  <sheetViews>
    <sheetView zoomScale="70" zoomScaleNormal="70" workbookViewId="0">
      <selection activeCell="B7" sqref="B7:B17"/>
    </sheetView>
  </sheetViews>
  <sheetFormatPr baseColWidth="10" defaultColWidth="11.42578125" defaultRowHeight="15" x14ac:dyDescent="0.25"/>
  <cols>
    <col min="1" max="1" width="11.42578125" style="3"/>
    <col min="2" max="2" width="21.28515625" style="3" customWidth="1"/>
    <col min="3" max="3" width="34.85546875" style="3" customWidth="1"/>
    <col min="4" max="6" width="11.7109375" style="3" bestFit="1" customWidth="1"/>
    <col min="7" max="7" width="19.28515625" style="3" customWidth="1"/>
    <col min="8" max="8" width="23.140625" style="3" customWidth="1"/>
    <col min="9" max="16384" width="11.42578125" style="3"/>
  </cols>
  <sheetData>
    <row r="1" spans="2:8" x14ac:dyDescent="0.25">
      <c r="B1" s="263" t="s">
        <v>108</v>
      </c>
      <c r="C1" s="264"/>
      <c r="D1" s="264"/>
      <c r="E1" s="264"/>
      <c r="F1" s="264"/>
      <c r="G1" s="264"/>
      <c r="H1" s="265"/>
    </row>
    <row r="2" spans="2:8" x14ac:dyDescent="0.25">
      <c r="B2" s="266"/>
      <c r="C2" s="267"/>
      <c r="D2" s="267"/>
      <c r="E2" s="267"/>
      <c r="F2" s="267"/>
      <c r="G2" s="267"/>
      <c r="H2" s="268"/>
    </row>
    <row r="3" spans="2:8" ht="21" customHeight="1" x14ac:dyDescent="0.25">
      <c r="B3" s="266"/>
      <c r="C3" s="267"/>
      <c r="D3" s="267"/>
      <c r="E3" s="267"/>
      <c r="F3" s="267"/>
      <c r="G3" s="267"/>
      <c r="H3" s="268"/>
    </row>
    <row r="4" spans="2:8" x14ac:dyDescent="0.25">
      <c r="B4" s="266"/>
      <c r="C4" s="267"/>
      <c r="D4" s="267"/>
      <c r="E4" s="267"/>
      <c r="F4" s="267"/>
      <c r="G4" s="267"/>
      <c r="H4" s="268"/>
    </row>
    <row r="5" spans="2:8" ht="27" customHeight="1" thickBot="1" x14ac:dyDescent="0.3">
      <c r="B5" s="269"/>
      <c r="C5" s="270"/>
      <c r="D5" s="270"/>
      <c r="E5" s="270"/>
      <c r="F5" s="270"/>
      <c r="G5" s="270"/>
      <c r="H5" s="271"/>
    </row>
    <row r="6" spans="2:8" ht="49.15" customHeight="1" thickBot="1" x14ac:dyDescent="0.3">
      <c r="B6" s="280" t="s">
        <v>248</v>
      </c>
      <c r="C6" s="281"/>
      <c r="D6" s="281"/>
      <c r="E6" s="281"/>
      <c r="F6" s="281"/>
      <c r="G6" s="281"/>
      <c r="H6" s="282"/>
    </row>
    <row r="7" spans="2:8" ht="31.5" x14ac:dyDescent="0.25">
      <c r="B7" s="272" t="s">
        <v>109</v>
      </c>
      <c r="C7" s="53" t="s">
        <v>110</v>
      </c>
      <c r="D7" s="54" t="s">
        <v>93</v>
      </c>
      <c r="E7" s="55" t="s">
        <v>94</v>
      </c>
      <c r="F7" s="55" t="s">
        <v>95</v>
      </c>
      <c r="G7" s="54" t="s">
        <v>111</v>
      </c>
      <c r="H7" s="56" t="s">
        <v>97</v>
      </c>
    </row>
    <row r="8" spans="2:8" ht="15.75" x14ac:dyDescent="0.25">
      <c r="B8" s="273"/>
      <c r="C8" s="35" t="s">
        <v>98</v>
      </c>
      <c r="D8" s="31">
        <v>1</v>
      </c>
      <c r="E8" s="31">
        <v>12</v>
      </c>
      <c r="F8" s="32">
        <f>Responsables!E3</f>
        <v>0.5</v>
      </c>
      <c r="G8" s="86">
        <f>Responsables!F3</f>
        <v>10000000</v>
      </c>
      <c r="H8" s="61">
        <f>+G8*F8*E8*D8</f>
        <v>60000000</v>
      </c>
    </row>
    <row r="9" spans="2:8" ht="15.75" x14ac:dyDescent="0.25">
      <c r="B9" s="273"/>
      <c r="C9" s="35" t="s">
        <v>99</v>
      </c>
      <c r="D9" s="35">
        <v>1</v>
      </c>
      <c r="E9" s="31">
        <v>12</v>
      </c>
      <c r="F9" s="32">
        <f>Responsables!E4</f>
        <v>1</v>
      </c>
      <c r="G9" s="86">
        <f>Responsables!F4</f>
        <v>6400000</v>
      </c>
      <c r="H9" s="61">
        <f t="shared" ref="H9:H15" si="0">+G9*F9*E9*D9</f>
        <v>76800000</v>
      </c>
    </row>
    <row r="10" spans="2:8" ht="15.75" x14ac:dyDescent="0.25">
      <c r="B10" s="273"/>
      <c r="C10" s="35" t="s">
        <v>100</v>
      </c>
      <c r="D10" s="35">
        <v>1</v>
      </c>
      <c r="E10" s="31">
        <v>12</v>
      </c>
      <c r="F10" s="32">
        <f>Responsables!E5</f>
        <v>1</v>
      </c>
      <c r="G10" s="86">
        <f>Responsables!F5</f>
        <v>7800000</v>
      </c>
      <c r="H10" s="61">
        <f t="shared" si="0"/>
        <v>93600000</v>
      </c>
    </row>
    <row r="11" spans="2:8" ht="15.75" x14ac:dyDescent="0.25">
      <c r="B11" s="273"/>
      <c r="C11" s="35" t="s">
        <v>101</v>
      </c>
      <c r="D11" s="35">
        <v>3</v>
      </c>
      <c r="E11" s="31">
        <v>9</v>
      </c>
      <c r="F11" s="32">
        <f>Responsables!E6</f>
        <v>1</v>
      </c>
      <c r="G11" s="86">
        <f>Responsables!F6</f>
        <v>4176000</v>
      </c>
      <c r="H11" s="61">
        <f t="shared" si="0"/>
        <v>112752000</v>
      </c>
    </row>
    <row r="12" spans="2:8" ht="15.75" x14ac:dyDescent="0.25">
      <c r="B12" s="273"/>
      <c r="C12" s="35" t="s">
        <v>102</v>
      </c>
      <c r="D12" s="35">
        <v>1</v>
      </c>
      <c r="E12" s="31">
        <f>Responsables!D7</f>
        <v>6</v>
      </c>
      <c r="F12" s="32">
        <f>Responsables!E7</f>
        <v>0.7</v>
      </c>
      <c r="G12" s="86">
        <f>Responsables!F7</f>
        <v>8000000</v>
      </c>
      <c r="H12" s="61">
        <f t="shared" si="0"/>
        <v>33600000</v>
      </c>
    </row>
    <row r="13" spans="2:8" ht="15.75" x14ac:dyDescent="0.25">
      <c r="B13" s="273"/>
      <c r="C13" s="35" t="s">
        <v>103</v>
      </c>
      <c r="D13" s="35">
        <v>1</v>
      </c>
      <c r="E13" s="31">
        <f>Responsables!D8</f>
        <v>2</v>
      </c>
      <c r="F13" s="32">
        <f>Responsables!E8</f>
        <v>0.7</v>
      </c>
      <c r="G13" s="86">
        <f>Responsables!F8</f>
        <v>8000000</v>
      </c>
      <c r="H13" s="61">
        <f t="shared" si="0"/>
        <v>11200000</v>
      </c>
    </row>
    <row r="14" spans="2:8" ht="15.75" x14ac:dyDescent="0.25">
      <c r="B14" s="273"/>
      <c r="C14" s="35" t="s">
        <v>104</v>
      </c>
      <c r="D14" s="35">
        <v>1</v>
      </c>
      <c r="E14" s="31">
        <v>6</v>
      </c>
      <c r="F14" s="32">
        <f>Responsables!E9</f>
        <v>0.5</v>
      </c>
      <c r="G14" s="86">
        <f>Responsables!F9</f>
        <v>8000000</v>
      </c>
      <c r="H14" s="61">
        <f t="shared" si="0"/>
        <v>24000000</v>
      </c>
    </row>
    <row r="15" spans="2:8" ht="15.75" x14ac:dyDescent="0.25">
      <c r="B15" s="273"/>
      <c r="C15" s="35" t="s">
        <v>107</v>
      </c>
      <c r="D15" s="35">
        <v>1</v>
      </c>
      <c r="E15" s="31">
        <v>6</v>
      </c>
      <c r="F15" s="32">
        <v>0.2</v>
      </c>
      <c r="G15" s="86">
        <f>Responsables!F12</f>
        <v>2500000</v>
      </c>
      <c r="H15" s="61">
        <f t="shared" si="0"/>
        <v>3000000</v>
      </c>
    </row>
    <row r="16" spans="2:8" ht="15.75" x14ac:dyDescent="0.25">
      <c r="B16" s="273"/>
      <c r="C16" s="35"/>
      <c r="D16" s="35"/>
      <c r="E16" s="31"/>
      <c r="F16" s="32"/>
      <c r="G16" s="86"/>
      <c r="H16" s="61"/>
    </row>
    <row r="17" spans="2:9" ht="16.5" thickBot="1" x14ac:dyDescent="0.3">
      <c r="B17" s="273"/>
      <c r="C17" s="35"/>
      <c r="D17" s="35"/>
      <c r="E17" s="31"/>
      <c r="F17" s="32"/>
      <c r="G17" s="86"/>
      <c r="H17" s="61"/>
      <c r="I17" s="101"/>
    </row>
    <row r="18" spans="2:9" ht="33" customHeight="1" thickBot="1" x14ac:dyDescent="0.3">
      <c r="B18" s="274" t="s">
        <v>112</v>
      </c>
      <c r="C18" s="275"/>
      <c r="D18" s="275"/>
      <c r="E18" s="275"/>
      <c r="F18" s="275"/>
      <c r="G18" s="275"/>
      <c r="H18" s="47">
        <f>SUM(H8:H17)</f>
        <v>414952000</v>
      </c>
    </row>
    <row r="19" spans="2:9" ht="30" customHeight="1" x14ac:dyDescent="0.25">
      <c r="B19" s="278" t="s">
        <v>113</v>
      </c>
      <c r="C19" s="276" t="s">
        <v>114</v>
      </c>
      <c r="D19" s="276"/>
      <c r="E19" s="121" t="s">
        <v>115</v>
      </c>
      <c r="F19" s="50" t="s">
        <v>93</v>
      </c>
      <c r="G19" s="121" t="s">
        <v>111</v>
      </c>
      <c r="H19" s="62" t="s">
        <v>97</v>
      </c>
    </row>
    <row r="20" spans="2:9" x14ac:dyDescent="0.25">
      <c r="B20" s="278"/>
      <c r="C20" s="277" t="s">
        <v>116</v>
      </c>
      <c r="D20" s="277"/>
      <c r="E20" s="51"/>
      <c r="F20" s="51">
        <v>12</v>
      </c>
      <c r="G20" s="52">
        <v>400000</v>
      </c>
      <c r="H20" s="63">
        <f t="shared" ref="H20:H26" si="1">+G20*F20</f>
        <v>4800000</v>
      </c>
    </row>
    <row r="21" spans="2:9" x14ac:dyDescent="0.25">
      <c r="B21" s="278"/>
      <c r="C21" s="277" t="s">
        <v>117</v>
      </c>
      <c r="D21" s="277"/>
      <c r="E21" s="51">
        <v>1</v>
      </c>
      <c r="F21" s="51">
        <v>1</v>
      </c>
      <c r="G21" s="52">
        <v>967000</v>
      </c>
      <c r="H21" s="63">
        <f t="shared" si="1"/>
        <v>967000</v>
      </c>
    </row>
    <row r="22" spans="2:9" x14ac:dyDescent="0.25">
      <c r="B22" s="278"/>
      <c r="C22" s="277" t="s">
        <v>118</v>
      </c>
      <c r="D22" s="277"/>
      <c r="E22" s="51" t="s">
        <v>119</v>
      </c>
      <c r="F22" s="51">
        <v>120</v>
      </c>
      <c r="G22" s="52">
        <v>500000</v>
      </c>
      <c r="H22" s="63">
        <f t="shared" si="1"/>
        <v>60000000</v>
      </c>
    </row>
    <row r="23" spans="2:9" x14ac:dyDescent="0.25">
      <c r="B23" s="278"/>
      <c r="C23" s="277" t="s">
        <v>120</v>
      </c>
      <c r="D23" s="277"/>
      <c r="E23" s="51" t="s">
        <v>119</v>
      </c>
      <c r="F23" s="51">
        <v>120</v>
      </c>
      <c r="G23" s="52">
        <v>100000</v>
      </c>
      <c r="H23" s="63">
        <f t="shared" si="1"/>
        <v>12000000</v>
      </c>
    </row>
    <row r="24" spans="2:9" x14ac:dyDescent="0.25">
      <c r="B24" s="278"/>
      <c r="C24" s="277" t="s">
        <v>121</v>
      </c>
      <c r="D24" s="277"/>
      <c r="E24" s="51" t="s">
        <v>119</v>
      </c>
      <c r="F24" s="51">
        <v>120</v>
      </c>
      <c r="G24" s="52">
        <v>180000</v>
      </c>
      <c r="H24" s="63">
        <f t="shared" si="1"/>
        <v>21600000</v>
      </c>
    </row>
    <row r="25" spans="2:9" x14ac:dyDescent="0.25">
      <c r="B25" s="278"/>
      <c r="C25" s="277" t="s">
        <v>122</v>
      </c>
      <c r="D25" s="277"/>
      <c r="E25" s="51" t="s">
        <v>123</v>
      </c>
      <c r="F25" s="51">
        <v>6</v>
      </c>
      <c r="G25" s="52">
        <v>800000</v>
      </c>
      <c r="H25" s="63">
        <f t="shared" si="1"/>
        <v>4800000</v>
      </c>
    </row>
    <row r="26" spans="2:9" x14ac:dyDescent="0.25">
      <c r="B26" s="278"/>
      <c r="C26" s="277" t="s">
        <v>124</v>
      </c>
      <c r="D26" s="277"/>
      <c r="E26" s="51" t="s">
        <v>125</v>
      </c>
      <c r="F26" s="51">
        <v>8</v>
      </c>
      <c r="G26" s="52">
        <v>2000000</v>
      </c>
      <c r="H26" s="63">
        <f t="shared" si="1"/>
        <v>16000000</v>
      </c>
    </row>
    <row r="27" spans="2:9" ht="17.100000000000001" customHeight="1" x14ac:dyDescent="0.25">
      <c r="B27" s="278"/>
      <c r="C27" s="279"/>
      <c r="D27" s="279"/>
      <c r="E27" s="51"/>
      <c r="F27" s="51"/>
      <c r="G27" s="52"/>
      <c r="H27" s="63"/>
    </row>
    <row r="28" spans="2:9" ht="17.100000000000001" customHeight="1" x14ac:dyDescent="0.25">
      <c r="B28" s="278"/>
      <c r="C28" s="279"/>
      <c r="D28" s="279"/>
      <c r="E28" s="51"/>
      <c r="F28" s="51"/>
      <c r="G28" s="52"/>
      <c r="H28" s="63"/>
    </row>
    <row r="29" spans="2:9" ht="17.100000000000001" customHeight="1" x14ac:dyDescent="0.25">
      <c r="B29" s="278"/>
      <c r="C29" s="279"/>
      <c r="D29" s="279"/>
      <c r="E29" s="51"/>
      <c r="F29" s="51"/>
      <c r="G29" s="52"/>
      <c r="H29" s="63"/>
    </row>
    <row r="30" spans="2:9" s="44" customFormat="1" ht="19.5" customHeight="1" x14ac:dyDescent="0.2">
      <c r="B30" s="283" t="s">
        <v>126</v>
      </c>
      <c r="C30" s="284"/>
      <c r="D30" s="284"/>
      <c r="E30" s="284"/>
      <c r="F30" s="284"/>
      <c r="G30" s="284"/>
      <c r="H30" s="45">
        <f>SUM(H20:H26)</f>
        <v>120167000</v>
      </c>
    </row>
    <row r="31" spans="2:9" s="44" customFormat="1" ht="18" customHeight="1" thickBot="1" x14ac:dyDescent="0.25">
      <c r="B31" s="283" t="s">
        <v>127</v>
      </c>
      <c r="C31" s="284"/>
      <c r="D31" s="284"/>
      <c r="E31" s="284"/>
      <c r="F31" s="284"/>
      <c r="G31" s="284"/>
      <c r="H31" s="45">
        <f>+H30+H18</f>
        <v>535119000</v>
      </c>
    </row>
    <row r="32" spans="2:9" s="44" customFormat="1" ht="18" customHeight="1" thickBot="1" x14ac:dyDescent="0.25">
      <c r="B32" s="289" t="s">
        <v>128</v>
      </c>
      <c r="C32" s="290"/>
      <c r="D32" s="290"/>
      <c r="E32" s="290"/>
      <c r="F32" s="290"/>
      <c r="G32" s="290"/>
      <c r="H32" s="60">
        <f>+H31*0.1</f>
        <v>53511900</v>
      </c>
    </row>
    <row r="33" spans="2:8" s="44" customFormat="1" ht="18" customHeight="1" thickBot="1" x14ac:dyDescent="0.25">
      <c r="B33" s="291" t="s">
        <v>129</v>
      </c>
      <c r="C33" s="292"/>
      <c r="D33" s="292"/>
      <c r="E33" s="292"/>
      <c r="F33" s="292"/>
      <c r="G33" s="292"/>
      <c r="H33" s="46">
        <f>+H32+H31</f>
        <v>588630900</v>
      </c>
    </row>
    <row r="34" spans="2:8" s="44" customFormat="1" ht="18" customHeight="1" x14ac:dyDescent="0.2">
      <c r="B34" s="285" t="s">
        <v>130</v>
      </c>
      <c r="C34" s="286"/>
      <c r="D34" s="286"/>
      <c r="E34" s="286"/>
      <c r="F34" s="286"/>
      <c r="G34" s="286"/>
      <c r="H34" s="49">
        <f>+H33*0.19</f>
        <v>111839871</v>
      </c>
    </row>
    <row r="35" spans="2:8" s="44" customFormat="1" ht="23.25" customHeight="1" thickBot="1" x14ac:dyDescent="0.25">
      <c r="B35" s="287" t="s">
        <v>131</v>
      </c>
      <c r="C35" s="288"/>
      <c r="D35" s="288"/>
      <c r="E35" s="288"/>
      <c r="F35" s="288"/>
      <c r="G35" s="288"/>
      <c r="H35" s="48">
        <f>+H33+H34</f>
        <v>700470771</v>
      </c>
    </row>
  </sheetData>
  <mergeCells count="22">
    <mergeCell ref="B30:G30"/>
    <mergeCell ref="C26:D26"/>
    <mergeCell ref="C21:D21"/>
    <mergeCell ref="C22:D22"/>
    <mergeCell ref="B31:G31"/>
    <mergeCell ref="B34:G34"/>
    <mergeCell ref="B35:G35"/>
    <mergeCell ref="B32:G32"/>
    <mergeCell ref="B33:G33"/>
    <mergeCell ref="B1:H5"/>
    <mergeCell ref="B7:B17"/>
    <mergeCell ref="B18:G18"/>
    <mergeCell ref="C19:D19"/>
    <mergeCell ref="C20:D20"/>
    <mergeCell ref="B19:B29"/>
    <mergeCell ref="C24:D24"/>
    <mergeCell ref="C25:D25"/>
    <mergeCell ref="C23:D23"/>
    <mergeCell ref="C28:D28"/>
    <mergeCell ref="C29:D29"/>
    <mergeCell ref="C27:D27"/>
    <mergeCell ref="B6:H6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1000000}">
          <x14:formula1>
            <xm:f>Responsables!$B$3:$B$14</xm:f>
          </x14:formula1>
          <xm:sqref>C8:C10</xm:sqref>
        </x14:dataValidation>
        <x14:dataValidation type="list" allowBlank="1" showInputMessage="1" showErrorMessage="1" xr:uid="{00000000-0002-0000-0500-000002000000}">
          <x14:formula1>
            <xm:f>Responsables!$B$3:$B$15</xm:f>
          </x14:formula1>
          <xm:sqref>C11:C17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B1:K242"/>
  <sheetViews>
    <sheetView zoomScale="70" zoomScaleNormal="70" workbookViewId="0">
      <selection activeCell="B46" sqref="B46"/>
    </sheetView>
  </sheetViews>
  <sheetFormatPr baseColWidth="10" defaultColWidth="11.42578125" defaultRowHeight="14.25" x14ac:dyDescent="0.2"/>
  <cols>
    <col min="1" max="1" width="3.85546875" style="64" customWidth="1"/>
    <col min="2" max="2" width="55.5703125" style="64" customWidth="1"/>
    <col min="3" max="3" width="40.7109375" style="64" customWidth="1"/>
    <col min="4" max="4" width="21.42578125" style="64" customWidth="1"/>
    <col min="5" max="5" width="16.140625" style="64" customWidth="1"/>
    <col min="6" max="6" width="24.28515625" style="64" customWidth="1"/>
    <col min="7" max="7" width="23.7109375" style="64" customWidth="1"/>
    <col min="8" max="8" width="18" style="64" customWidth="1"/>
    <col min="9" max="9" width="35" style="64" bestFit="1" customWidth="1"/>
    <col min="10" max="10" width="21.140625" style="64" customWidth="1"/>
    <col min="11" max="11" width="6.42578125" style="64" customWidth="1"/>
    <col min="12" max="16384" width="11.42578125" style="64"/>
  </cols>
  <sheetData>
    <row r="1" spans="2:11" ht="74.25" customHeight="1" thickBot="1" x14ac:dyDescent="0.25">
      <c r="B1" s="297" t="s">
        <v>132</v>
      </c>
      <c r="C1" s="298"/>
      <c r="D1" s="298"/>
      <c r="E1" s="298"/>
      <c r="F1" s="299"/>
    </row>
    <row r="2" spans="2:11" ht="25.5" customHeight="1" thickBot="1" x14ac:dyDescent="0.25">
      <c r="B2" s="300" t="s">
        <v>133</v>
      </c>
      <c r="C2" s="301"/>
      <c r="D2" s="301"/>
      <c r="E2" s="301"/>
      <c r="F2" s="302"/>
      <c r="G2" s="65"/>
      <c r="K2" s="66"/>
    </row>
    <row r="3" spans="2:11" ht="15" thickBot="1" x14ac:dyDescent="0.25">
      <c r="B3" s="71"/>
      <c r="C3" s="72"/>
      <c r="D3" s="72"/>
      <c r="E3" s="72"/>
      <c r="F3" s="73"/>
      <c r="G3" s="65"/>
      <c r="K3" s="66"/>
    </row>
    <row r="4" spans="2:11" ht="43.15" customHeight="1" thickBot="1" x14ac:dyDescent="0.25">
      <c r="B4" s="294" t="s">
        <v>249</v>
      </c>
      <c r="C4" s="295"/>
      <c r="D4" s="295"/>
      <c r="E4" s="295"/>
      <c r="F4" s="295"/>
      <c r="G4" s="295"/>
      <c r="H4" s="296"/>
      <c r="K4" s="66"/>
    </row>
    <row r="5" spans="2:11" ht="31.5" x14ac:dyDescent="0.2">
      <c r="B5" s="272" t="s">
        <v>109</v>
      </c>
      <c r="C5" s="53" t="s">
        <v>110</v>
      </c>
      <c r="D5" s="54" t="s">
        <v>93</v>
      </c>
      <c r="E5" s="55" t="s">
        <v>94</v>
      </c>
      <c r="F5" s="55" t="s">
        <v>95</v>
      </c>
      <c r="G5" s="54" t="s">
        <v>111</v>
      </c>
      <c r="H5" s="56" t="s">
        <v>97</v>
      </c>
      <c r="K5" s="66"/>
    </row>
    <row r="6" spans="2:11" ht="15" x14ac:dyDescent="0.2">
      <c r="B6" s="273"/>
      <c r="C6" s="35" t="s">
        <v>98</v>
      </c>
      <c r="D6" s="31">
        <v>1</v>
      </c>
      <c r="E6" s="31">
        <v>12</v>
      </c>
      <c r="F6" s="32">
        <v>0.5</v>
      </c>
      <c r="G6" s="86">
        <f>Responsables!F3</f>
        <v>10000000</v>
      </c>
      <c r="H6" s="61">
        <f>+G6*F6*E6*D6</f>
        <v>60000000</v>
      </c>
      <c r="K6" s="66"/>
    </row>
    <row r="7" spans="2:11" ht="15" x14ac:dyDescent="0.2">
      <c r="B7" s="273"/>
      <c r="C7" s="35" t="s">
        <v>99</v>
      </c>
      <c r="D7" s="35">
        <v>1</v>
      </c>
      <c r="E7" s="35">
        <v>12</v>
      </c>
      <c r="F7" s="36">
        <v>1</v>
      </c>
      <c r="G7" s="86">
        <f>Responsables!F4</f>
        <v>6400000</v>
      </c>
      <c r="H7" s="61">
        <f t="shared" ref="H7:H13" si="0">+G7*F7*E7*D7</f>
        <v>76800000</v>
      </c>
      <c r="K7" s="66"/>
    </row>
    <row r="8" spans="2:11" ht="15" x14ac:dyDescent="0.2">
      <c r="B8" s="273"/>
      <c r="C8" s="35" t="s">
        <v>100</v>
      </c>
      <c r="D8" s="35">
        <v>1</v>
      </c>
      <c r="E8" s="35">
        <v>12</v>
      </c>
      <c r="F8" s="36">
        <v>1</v>
      </c>
      <c r="G8" s="86">
        <f>Responsables!F5</f>
        <v>7800000</v>
      </c>
      <c r="H8" s="61">
        <f t="shared" si="0"/>
        <v>93600000</v>
      </c>
      <c r="K8" s="66"/>
    </row>
    <row r="9" spans="2:11" ht="15" x14ac:dyDescent="0.2">
      <c r="B9" s="273"/>
      <c r="C9" s="35" t="s">
        <v>101</v>
      </c>
      <c r="D9" s="35">
        <v>3</v>
      </c>
      <c r="E9" s="35">
        <v>12</v>
      </c>
      <c r="F9" s="36">
        <v>1</v>
      </c>
      <c r="G9" s="86">
        <f>Responsables!F6</f>
        <v>4176000</v>
      </c>
      <c r="H9" s="61">
        <f t="shared" si="0"/>
        <v>150336000</v>
      </c>
      <c r="I9" s="67"/>
      <c r="J9" s="67"/>
      <c r="K9" s="66"/>
    </row>
    <row r="10" spans="2:11" ht="15" x14ac:dyDescent="0.2">
      <c r="B10" s="273"/>
      <c r="C10" s="35" t="s">
        <v>104</v>
      </c>
      <c r="D10" s="35">
        <v>1</v>
      </c>
      <c r="E10" s="35">
        <v>12</v>
      </c>
      <c r="F10" s="36">
        <v>0.5</v>
      </c>
      <c r="G10" s="86">
        <f>Responsables!F9</f>
        <v>8000000</v>
      </c>
      <c r="H10" s="61">
        <f t="shared" si="0"/>
        <v>48000000</v>
      </c>
      <c r="I10" s="67"/>
      <c r="J10" s="67"/>
      <c r="K10" s="66"/>
    </row>
    <row r="11" spans="2:11" ht="15" x14ac:dyDescent="0.2">
      <c r="B11" s="273"/>
      <c r="C11" s="35" t="s">
        <v>105</v>
      </c>
      <c r="D11" s="35">
        <v>1</v>
      </c>
      <c r="E11" s="35">
        <v>6</v>
      </c>
      <c r="F11" s="36">
        <v>0.5</v>
      </c>
      <c r="G11" s="86">
        <f>Responsables!F10</f>
        <v>8000000</v>
      </c>
      <c r="H11" s="61">
        <f t="shared" si="0"/>
        <v>24000000</v>
      </c>
      <c r="I11" s="67"/>
      <c r="J11" s="67"/>
      <c r="K11" s="66"/>
    </row>
    <row r="12" spans="2:11" ht="15" x14ac:dyDescent="0.2">
      <c r="B12" s="273"/>
      <c r="C12" s="35" t="s">
        <v>106</v>
      </c>
      <c r="D12" s="35">
        <v>1</v>
      </c>
      <c r="E12" s="35">
        <v>12</v>
      </c>
      <c r="F12" s="36">
        <v>1</v>
      </c>
      <c r="G12" s="86">
        <f>Responsables!F11</f>
        <v>3800000</v>
      </c>
      <c r="H12" s="61">
        <f t="shared" si="0"/>
        <v>45600000</v>
      </c>
      <c r="I12" s="67"/>
      <c r="J12" s="67"/>
      <c r="K12" s="66"/>
    </row>
    <row r="13" spans="2:11" ht="15" x14ac:dyDescent="0.2">
      <c r="B13" s="273"/>
      <c r="C13" s="35" t="s">
        <v>107</v>
      </c>
      <c r="D13" s="35">
        <v>1</v>
      </c>
      <c r="E13" s="35">
        <v>12</v>
      </c>
      <c r="F13" s="36">
        <v>0.2</v>
      </c>
      <c r="G13" s="86">
        <f>Responsables!F12</f>
        <v>2500000</v>
      </c>
      <c r="H13" s="61">
        <f t="shared" si="0"/>
        <v>6000000</v>
      </c>
      <c r="I13" s="67"/>
      <c r="J13" s="67"/>
      <c r="K13" s="66"/>
    </row>
    <row r="14" spans="2:11" ht="15" x14ac:dyDescent="0.2">
      <c r="B14" s="273"/>
      <c r="C14" s="120"/>
      <c r="D14" s="57"/>
      <c r="E14" s="57"/>
      <c r="F14" s="58"/>
      <c r="G14" s="52"/>
      <c r="H14" s="61"/>
      <c r="I14" s="67"/>
      <c r="J14" s="67"/>
    </row>
    <row r="15" spans="2:11" ht="15.75" thickBot="1" x14ac:dyDescent="0.25">
      <c r="B15" s="273"/>
      <c r="C15" s="120"/>
      <c r="D15" s="57"/>
      <c r="E15" s="57"/>
      <c r="F15" s="58"/>
      <c r="G15" s="59"/>
      <c r="H15" s="61"/>
      <c r="I15" s="67"/>
      <c r="J15" s="67"/>
    </row>
    <row r="16" spans="2:11" ht="16.5" thickBot="1" x14ac:dyDescent="0.25">
      <c r="B16" s="274" t="s">
        <v>112</v>
      </c>
      <c r="C16" s="275"/>
      <c r="D16" s="275"/>
      <c r="E16" s="275"/>
      <c r="F16" s="275"/>
      <c r="G16" s="275"/>
      <c r="H16" s="47">
        <f>SUM(H6:H15)</f>
        <v>504336000</v>
      </c>
      <c r="I16" s="67"/>
      <c r="J16" s="67"/>
    </row>
    <row r="17" spans="2:10" ht="15.75" x14ac:dyDescent="0.2">
      <c r="B17" s="278" t="s">
        <v>246</v>
      </c>
      <c r="C17" s="276" t="s">
        <v>114</v>
      </c>
      <c r="D17" s="276"/>
      <c r="E17" s="121" t="s">
        <v>115</v>
      </c>
      <c r="F17" s="50" t="s">
        <v>93</v>
      </c>
      <c r="G17" s="121" t="s">
        <v>111</v>
      </c>
      <c r="H17" s="62" t="s">
        <v>97</v>
      </c>
      <c r="I17" s="122"/>
      <c r="J17" s="67"/>
    </row>
    <row r="18" spans="2:10" ht="21.6" customHeight="1" x14ac:dyDescent="0.2">
      <c r="B18" s="278"/>
      <c r="C18" s="293" t="str">
        <f>B60</f>
        <v>Costo total materiales cacao</v>
      </c>
      <c r="D18" s="293"/>
      <c r="E18" s="88" t="s">
        <v>239</v>
      </c>
      <c r="F18" s="88">
        <v>100</v>
      </c>
      <c r="G18" s="157">
        <f>F60</f>
        <v>8680610</v>
      </c>
      <c r="H18" s="158">
        <f>+G18*hectáreas</f>
        <v>868061000</v>
      </c>
      <c r="I18" s="123"/>
      <c r="J18" s="67"/>
    </row>
    <row r="19" spans="2:10" ht="21.6" customHeight="1" x14ac:dyDescent="0.2">
      <c r="B19" s="278"/>
      <c r="C19" s="293" t="str">
        <f>B78</f>
        <v>Costo total materiales cacay</v>
      </c>
      <c r="D19" s="293"/>
      <c r="E19" s="88" t="s">
        <v>239</v>
      </c>
      <c r="F19" s="88">
        <v>100</v>
      </c>
      <c r="G19" s="157">
        <f>F78</f>
        <v>2044750</v>
      </c>
      <c r="H19" s="158">
        <f>+G19*hectáreas</f>
        <v>204475000</v>
      </c>
      <c r="I19" s="123"/>
      <c r="J19" s="67"/>
    </row>
    <row r="20" spans="2:10" ht="21.6" customHeight="1" x14ac:dyDescent="0.2">
      <c r="B20" s="278"/>
      <c r="C20" s="293" t="str">
        <f>B86</f>
        <v>Costo total materiales maderables</v>
      </c>
      <c r="D20" s="293"/>
      <c r="E20" s="88" t="s">
        <v>239</v>
      </c>
      <c r="F20" s="88">
        <v>100</v>
      </c>
      <c r="G20" s="157">
        <f>F86</f>
        <v>331375</v>
      </c>
      <c r="H20" s="158">
        <f>+G20*hectáreas</f>
        <v>33137500</v>
      </c>
      <c r="I20" s="123"/>
      <c r="J20" s="67"/>
    </row>
    <row r="21" spans="2:10" ht="21.6" customHeight="1" x14ac:dyDescent="0.2">
      <c r="B21" s="278"/>
      <c r="C21" s="293" t="str">
        <f>B126</f>
        <v>Costo total otros gastos</v>
      </c>
      <c r="D21" s="293"/>
      <c r="E21" s="88" t="s">
        <v>239</v>
      </c>
      <c r="F21" s="88">
        <v>100</v>
      </c>
      <c r="G21" s="157">
        <f>F126</f>
        <v>1180000</v>
      </c>
      <c r="H21" s="158">
        <f>+G21*hectáreas</f>
        <v>118000000</v>
      </c>
      <c r="I21" s="123"/>
      <c r="J21" s="67"/>
    </row>
    <row r="22" spans="2:10" ht="15" x14ac:dyDescent="0.2">
      <c r="B22" s="278"/>
      <c r="C22" s="293" t="s">
        <v>134</v>
      </c>
      <c r="D22" s="293"/>
      <c r="E22" s="88">
        <v>1</v>
      </c>
      <c r="F22" s="88">
        <v>1</v>
      </c>
      <c r="G22" s="63">
        <v>12000000</v>
      </c>
      <c r="H22" s="63">
        <f t="shared" ref="H22" si="1">+G22*F22</f>
        <v>12000000</v>
      </c>
      <c r="I22" s="67"/>
      <c r="J22" s="67"/>
    </row>
    <row r="23" spans="2:10" ht="15" x14ac:dyDescent="0.25">
      <c r="B23" s="278"/>
      <c r="C23" s="293" t="s">
        <v>118</v>
      </c>
      <c r="D23" s="293"/>
      <c r="E23" s="88" t="s">
        <v>119</v>
      </c>
      <c r="F23" s="88">
        <v>120</v>
      </c>
      <c r="G23" s="52">
        <v>600000</v>
      </c>
      <c r="H23" s="63">
        <f t="shared" ref="H23:H28" si="2">+G23*F23</f>
        <v>72000000</v>
      </c>
      <c r="I23"/>
      <c r="J23" s="67"/>
    </row>
    <row r="24" spans="2:10" ht="15" x14ac:dyDescent="0.2">
      <c r="B24" s="278"/>
      <c r="C24" s="293" t="s">
        <v>120</v>
      </c>
      <c r="D24" s="293"/>
      <c r="E24" s="88" t="s">
        <v>119</v>
      </c>
      <c r="F24" s="88">
        <v>120</v>
      </c>
      <c r="G24" s="52">
        <v>150000</v>
      </c>
      <c r="H24" s="63">
        <f t="shared" si="2"/>
        <v>18000000</v>
      </c>
      <c r="I24" s="67"/>
      <c r="J24" s="67"/>
    </row>
    <row r="25" spans="2:10" ht="15" x14ac:dyDescent="0.2">
      <c r="B25" s="278"/>
      <c r="C25" s="293" t="s">
        <v>121</v>
      </c>
      <c r="D25" s="293"/>
      <c r="E25" s="88" t="s">
        <v>119</v>
      </c>
      <c r="F25" s="88">
        <v>120</v>
      </c>
      <c r="G25" s="52">
        <v>180000</v>
      </c>
      <c r="H25" s="63">
        <f t="shared" si="2"/>
        <v>21600000</v>
      </c>
      <c r="I25" s="67"/>
      <c r="J25" s="67"/>
    </row>
    <row r="26" spans="2:10" ht="15" x14ac:dyDescent="0.2">
      <c r="B26" s="278"/>
      <c r="C26" s="293" t="s">
        <v>122</v>
      </c>
      <c r="D26" s="293"/>
      <c r="E26" s="88" t="s">
        <v>123</v>
      </c>
      <c r="F26" s="88">
        <v>6</v>
      </c>
      <c r="G26" s="52">
        <v>800000</v>
      </c>
      <c r="H26" s="63">
        <f t="shared" si="2"/>
        <v>4800000</v>
      </c>
      <c r="I26" s="67"/>
      <c r="J26" s="67"/>
    </row>
    <row r="27" spans="2:10" ht="21.75" customHeight="1" x14ac:dyDescent="0.2">
      <c r="B27" s="278"/>
      <c r="C27" s="293" t="s">
        <v>124</v>
      </c>
      <c r="D27" s="293"/>
      <c r="E27" s="88" t="s">
        <v>125</v>
      </c>
      <c r="F27" s="88">
        <v>11</v>
      </c>
      <c r="G27" s="52">
        <v>2000000</v>
      </c>
      <c r="H27" s="63">
        <f t="shared" si="2"/>
        <v>22000000</v>
      </c>
      <c r="I27" s="67"/>
      <c r="J27" s="67"/>
    </row>
    <row r="28" spans="2:10" ht="15" x14ac:dyDescent="0.2">
      <c r="B28" s="278"/>
      <c r="C28" s="293" t="s">
        <v>135</v>
      </c>
      <c r="D28" s="293"/>
      <c r="E28" s="88">
        <v>1</v>
      </c>
      <c r="F28" s="88">
        <v>1</v>
      </c>
      <c r="G28" s="52">
        <v>800000</v>
      </c>
      <c r="H28" s="63">
        <f t="shared" si="2"/>
        <v>800000</v>
      </c>
      <c r="I28" s="67"/>
      <c r="J28" s="67"/>
    </row>
    <row r="29" spans="2:10" ht="15" x14ac:dyDescent="0.2">
      <c r="B29" s="278"/>
      <c r="C29" s="279"/>
      <c r="D29" s="279"/>
      <c r="E29" s="51"/>
      <c r="F29" s="51"/>
      <c r="G29" s="52"/>
      <c r="H29" s="63"/>
      <c r="I29" s="67"/>
      <c r="J29" s="67"/>
    </row>
    <row r="30" spans="2:10" ht="15" x14ac:dyDescent="0.2">
      <c r="B30" s="278"/>
      <c r="C30" s="279"/>
      <c r="D30" s="279"/>
      <c r="E30" s="51"/>
      <c r="F30" s="51"/>
      <c r="G30" s="52"/>
      <c r="H30" s="63"/>
      <c r="I30" s="67"/>
      <c r="J30" s="67"/>
    </row>
    <row r="31" spans="2:10" ht="15" x14ac:dyDescent="0.2">
      <c r="B31" s="278"/>
      <c r="C31" s="279"/>
      <c r="D31" s="279"/>
      <c r="E31" s="51"/>
      <c r="F31" s="51"/>
      <c r="G31" s="52"/>
      <c r="H31" s="63"/>
      <c r="I31" s="67"/>
      <c r="J31" s="67"/>
    </row>
    <row r="32" spans="2:10" ht="26.1" customHeight="1" x14ac:dyDescent="0.2">
      <c r="B32" s="283" t="s">
        <v>126</v>
      </c>
      <c r="C32" s="284"/>
      <c r="D32" s="284"/>
      <c r="E32" s="284"/>
      <c r="F32" s="284"/>
      <c r="G32" s="284"/>
      <c r="H32" s="45">
        <f>SUM(H18:H28)</f>
        <v>1374873500</v>
      </c>
      <c r="I32" s="67"/>
      <c r="J32" s="67"/>
    </row>
    <row r="33" spans="2:10" ht="16.5" thickBot="1" x14ac:dyDescent="0.25">
      <c r="B33" s="283" t="s">
        <v>127</v>
      </c>
      <c r="C33" s="284"/>
      <c r="D33" s="284"/>
      <c r="E33" s="284"/>
      <c r="F33" s="284"/>
      <c r="G33" s="284"/>
      <c r="H33" s="45">
        <f>+H32+H16</f>
        <v>1879209500</v>
      </c>
      <c r="I33" s="67"/>
      <c r="J33" s="67"/>
    </row>
    <row r="34" spans="2:10" ht="16.5" thickBot="1" x14ac:dyDescent="0.25">
      <c r="B34" s="289" t="s">
        <v>128</v>
      </c>
      <c r="C34" s="290"/>
      <c r="D34" s="290"/>
      <c r="E34" s="290"/>
      <c r="F34" s="290"/>
      <c r="G34" s="290"/>
      <c r="H34" s="60">
        <f>+H33*0.1</f>
        <v>187920950</v>
      </c>
      <c r="I34" s="67"/>
      <c r="J34" s="67"/>
    </row>
    <row r="35" spans="2:10" ht="16.5" thickBot="1" x14ac:dyDescent="0.25">
      <c r="B35" s="291" t="s">
        <v>129</v>
      </c>
      <c r="C35" s="292"/>
      <c r="D35" s="292"/>
      <c r="E35" s="292"/>
      <c r="F35" s="292"/>
      <c r="G35" s="292"/>
      <c r="H35" s="46">
        <f>+H34+H33</f>
        <v>2067130450</v>
      </c>
      <c r="I35" s="67"/>
      <c r="J35" s="67"/>
    </row>
    <row r="36" spans="2:10" ht="15.75" x14ac:dyDescent="0.2">
      <c r="B36" s="285" t="s">
        <v>130</v>
      </c>
      <c r="C36" s="286"/>
      <c r="D36" s="286"/>
      <c r="E36" s="286"/>
      <c r="F36" s="286"/>
      <c r="G36" s="286"/>
      <c r="H36" s="49">
        <f>+H35*0.19</f>
        <v>392754785.5</v>
      </c>
      <c r="I36" s="67"/>
      <c r="J36" s="67"/>
    </row>
    <row r="37" spans="2:10" ht="16.5" thickBot="1" x14ac:dyDescent="0.25">
      <c r="B37" s="287" t="s">
        <v>131</v>
      </c>
      <c r="C37" s="288"/>
      <c r="D37" s="288"/>
      <c r="E37" s="288"/>
      <c r="F37" s="288"/>
      <c r="G37" s="288"/>
      <c r="H37" s="48">
        <f>+H35+H36</f>
        <v>2459885235.5</v>
      </c>
      <c r="I37" s="67"/>
      <c r="J37" s="67"/>
    </row>
    <row r="38" spans="2:10" x14ac:dyDescent="0.2">
      <c r="B38" s="67"/>
      <c r="C38" s="67"/>
      <c r="D38" s="67"/>
      <c r="E38" s="67"/>
      <c r="F38" s="67"/>
      <c r="G38" s="67"/>
      <c r="H38" s="67"/>
      <c r="I38" s="67"/>
      <c r="J38" s="67"/>
    </row>
    <row r="39" spans="2:10" x14ac:dyDescent="0.2">
      <c r="B39" s="67" t="s">
        <v>247</v>
      </c>
      <c r="C39" s="67"/>
      <c r="D39" s="67"/>
      <c r="E39" s="67"/>
      <c r="F39" s="67"/>
      <c r="G39" s="67"/>
      <c r="H39" s="67"/>
      <c r="I39" s="67"/>
      <c r="J39" s="67"/>
    </row>
    <row r="40" spans="2:10" x14ac:dyDescent="0.2">
      <c r="B40" s="67"/>
      <c r="C40" s="67"/>
      <c r="D40" s="67"/>
      <c r="E40" s="67"/>
      <c r="F40" s="67"/>
      <c r="G40" s="67"/>
      <c r="H40" s="67"/>
      <c r="I40" s="67"/>
      <c r="J40" s="67"/>
    </row>
    <row r="41" spans="2:10" x14ac:dyDescent="0.2">
      <c r="B41" s="67"/>
      <c r="C41" s="67"/>
      <c r="D41" s="67"/>
      <c r="E41" s="67"/>
      <c r="F41" s="67"/>
      <c r="G41" s="67"/>
      <c r="H41" s="67"/>
      <c r="I41" s="67"/>
      <c r="J41" s="67"/>
    </row>
    <row r="42" spans="2:10" x14ac:dyDescent="0.2">
      <c r="B42" s="67"/>
      <c r="C42" s="67"/>
      <c r="D42" s="67"/>
      <c r="E42" s="67"/>
      <c r="F42" s="67"/>
      <c r="G42" s="67"/>
      <c r="H42" s="67"/>
      <c r="I42" s="67"/>
      <c r="J42" s="67"/>
    </row>
    <row r="43" spans="2:10" x14ac:dyDescent="0.2">
      <c r="B43" s="67"/>
      <c r="C43" s="67"/>
      <c r="D43" s="67"/>
      <c r="E43" s="67"/>
      <c r="F43" s="67"/>
      <c r="G43" s="67"/>
      <c r="H43" s="67"/>
      <c r="I43" s="67"/>
      <c r="J43" s="67"/>
    </row>
    <row r="44" spans="2:10" ht="15" thickBot="1" x14ac:dyDescent="0.25">
      <c r="B44" s="67"/>
      <c r="C44" s="67"/>
      <c r="D44" s="67"/>
      <c r="E44" s="67"/>
      <c r="F44" s="67"/>
      <c r="G44" s="67"/>
      <c r="H44" s="67"/>
      <c r="I44" s="67"/>
      <c r="J44" s="67"/>
    </row>
    <row r="45" spans="2:10" x14ac:dyDescent="0.2">
      <c r="B45" s="136" t="s">
        <v>250</v>
      </c>
      <c r="C45" s="137"/>
      <c r="D45" s="138"/>
      <c r="E45" s="138"/>
      <c r="F45" s="139"/>
      <c r="G45" s="67"/>
      <c r="H45" s="67"/>
      <c r="I45" s="67"/>
      <c r="J45" s="67"/>
    </row>
    <row r="46" spans="2:10" x14ac:dyDescent="0.2">
      <c r="B46" s="140" t="s">
        <v>136</v>
      </c>
      <c r="C46" s="141"/>
      <c r="D46" s="141"/>
      <c r="E46" s="141"/>
      <c r="F46" s="142"/>
      <c r="G46" s="67"/>
      <c r="H46" s="67"/>
      <c r="I46" s="67"/>
      <c r="J46" s="67"/>
    </row>
    <row r="47" spans="2:10" x14ac:dyDescent="0.2">
      <c r="B47" s="140" t="s">
        <v>137</v>
      </c>
      <c r="C47" s="141"/>
      <c r="D47" s="141"/>
      <c r="E47" s="141"/>
      <c r="F47" s="142"/>
      <c r="G47" s="67"/>
      <c r="H47" s="67"/>
      <c r="I47" s="67"/>
      <c r="J47" s="67"/>
    </row>
    <row r="48" spans="2:10" x14ac:dyDescent="0.2">
      <c r="B48" s="140" t="s">
        <v>138</v>
      </c>
      <c r="C48" s="141"/>
      <c r="D48" s="141"/>
      <c r="E48" s="141"/>
      <c r="F48" s="142"/>
      <c r="G48" s="67"/>
      <c r="H48" s="67"/>
      <c r="I48" s="67"/>
      <c r="J48" s="67"/>
    </row>
    <row r="49" spans="2:10" ht="15" thickBot="1" x14ac:dyDescent="0.25">
      <c r="B49" s="146" t="s">
        <v>139</v>
      </c>
      <c r="C49" s="147"/>
      <c r="D49" s="147"/>
      <c r="E49" s="147"/>
      <c r="F49" s="148"/>
      <c r="G49" s="67"/>
      <c r="H49" s="67"/>
      <c r="I49" s="67"/>
      <c r="J49" s="67"/>
    </row>
    <row r="50" spans="2:10" ht="15" x14ac:dyDescent="0.2">
      <c r="B50" s="124"/>
      <c r="C50" s="67"/>
      <c r="D50" s="143" t="s">
        <v>93</v>
      </c>
      <c r="E50" s="144" t="s">
        <v>140</v>
      </c>
      <c r="F50" s="145" t="s">
        <v>141</v>
      </c>
      <c r="G50" s="67"/>
      <c r="H50" s="67"/>
      <c r="I50" s="67"/>
      <c r="J50" s="67"/>
    </row>
    <row r="51" spans="2:10" x14ac:dyDescent="0.2">
      <c r="B51" s="124" t="s">
        <v>142</v>
      </c>
      <c r="C51" s="67"/>
      <c r="D51" s="67"/>
      <c r="E51" s="67"/>
      <c r="F51" s="125"/>
      <c r="G51" s="67"/>
      <c r="H51" s="67"/>
      <c r="I51" s="67"/>
      <c r="J51" s="67"/>
    </row>
    <row r="52" spans="2:10" x14ac:dyDescent="0.2">
      <c r="B52" s="124" t="s">
        <v>143</v>
      </c>
      <c r="C52" s="67" t="s">
        <v>144</v>
      </c>
      <c r="D52" s="67">
        <v>4</v>
      </c>
      <c r="E52" s="126">
        <v>18500</v>
      </c>
      <c r="F52" s="127">
        <v>74000</v>
      </c>
      <c r="G52" s="67"/>
      <c r="H52" s="67"/>
      <c r="I52" s="67"/>
      <c r="J52" s="67"/>
    </row>
    <row r="53" spans="2:10" x14ac:dyDescent="0.2">
      <c r="B53" s="124" t="s">
        <v>145</v>
      </c>
      <c r="C53" s="67" t="s">
        <v>144</v>
      </c>
      <c r="D53" s="67">
        <v>66</v>
      </c>
      <c r="E53" s="126">
        <v>51500</v>
      </c>
      <c r="F53" s="127">
        <v>3399000</v>
      </c>
      <c r="G53" s="67"/>
      <c r="H53" s="67"/>
      <c r="I53" s="67"/>
      <c r="J53" s="67"/>
    </row>
    <row r="54" spans="2:10" x14ac:dyDescent="0.2">
      <c r="B54" s="124" t="s">
        <v>146</v>
      </c>
      <c r="C54" s="67" t="s">
        <v>147</v>
      </c>
      <c r="D54" s="67">
        <v>3</v>
      </c>
      <c r="E54" s="126">
        <v>33000</v>
      </c>
      <c r="F54" s="127">
        <v>99000</v>
      </c>
      <c r="G54" s="67"/>
      <c r="H54" s="67"/>
      <c r="I54" s="67"/>
      <c r="J54" s="67"/>
    </row>
    <row r="55" spans="2:10" x14ac:dyDescent="0.2">
      <c r="B55" s="124" t="s">
        <v>148</v>
      </c>
      <c r="C55" s="67" t="s">
        <v>144</v>
      </c>
      <c r="D55" s="67">
        <v>4</v>
      </c>
      <c r="E55" s="126">
        <v>90000</v>
      </c>
      <c r="F55" s="127">
        <v>360000</v>
      </c>
      <c r="G55" s="67"/>
      <c r="H55" s="67"/>
      <c r="I55" s="67"/>
      <c r="J55" s="67"/>
    </row>
    <row r="56" spans="2:10" x14ac:dyDescent="0.2">
      <c r="B56" s="124" t="s">
        <v>149</v>
      </c>
      <c r="C56" s="67" t="s">
        <v>150</v>
      </c>
      <c r="D56" s="67">
        <v>4</v>
      </c>
      <c r="E56" s="126">
        <v>450000</v>
      </c>
      <c r="F56" s="127">
        <v>1800000</v>
      </c>
      <c r="G56" s="67"/>
      <c r="H56" s="67"/>
      <c r="I56" s="67"/>
      <c r="J56" s="67"/>
    </row>
    <row r="57" spans="2:10" x14ac:dyDescent="0.2">
      <c r="B57" s="124" t="s">
        <v>151</v>
      </c>
      <c r="C57" s="67" t="s">
        <v>152</v>
      </c>
      <c r="D57" s="67">
        <v>725</v>
      </c>
      <c r="E57" s="126">
        <v>2820</v>
      </c>
      <c r="F57" s="127">
        <v>2044500</v>
      </c>
      <c r="G57" s="67"/>
      <c r="H57" s="67"/>
      <c r="I57" s="67"/>
      <c r="J57" s="67"/>
    </row>
    <row r="58" spans="2:10" x14ac:dyDescent="0.2">
      <c r="B58" s="124" t="s">
        <v>153</v>
      </c>
      <c r="C58" s="67" t="s">
        <v>152</v>
      </c>
      <c r="D58" s="67">
        <v>73</v>
      </c>
      <c r="E58" s="126">
        <v>2820</v>
      </c>
      <c r="F58" s="127">
        <v>205860</v>
      </c>
      <c r="G58" s="67"/>
      <c r="H58" s="67"/>
      <c r="I58" s="67"/>
      <c r="J58" s="67"/>
    </row>
    <row r="59" spans="2:10" x14ac:dyDescent="0.2">
      <c r="B59" s="124" t="s">
        <v>154</v>
      </c>
      <c r="C59" s="67" t="s">
        <v>152</v>
      </c>
      <c r="D59" s="67">
        <v>798</v>
      </c>
      <c r="E59" s="126">
        <v>875</v>
      </c>
      <c r="F59" s="127">
        <v>698250</v>
      </c>
      <c r="G59" s="67"/>
      <c r="H59" s="67"/>
      <c r="I59" s="67"/>
      <c r="J59" s="67"/>
    </row>
    <row r="60" spans="2:10" ht="22.5" customHeight="1" x14ac:dyDescent="0.2">
      <c r="B60" s="128" t="s">
        <v>240</v>
      </c>
      <c r="C60" s="129"/>
      <c r="D60" s="129"/>
      <c r="E60" s="130"/>
      <c r="F60" s="152">
        <f>SUM(F52:F59)</f>
        <v>8680610</v>
      </c>
      <c r="G60" s="67"/>
      <c r="H60" s="67"/>
      <c r="I60" s="67"/>
      <c r="J60" s="67"/>
    </row>
    <row r="61" spans="2:10" x14ac:dyDescent="0.2">
      <c r="B61" s="124"/>
      <c r="C61" s="67"/>
      <c r="D61" s="67"/>
      <c r="E61" s="126"/>
      <c r="F61" s="127"/>
      <c r="G61" s="67"/>
      <c r="H61" s="67"/>
      <c r="I61" s="67"/>
      <c r="J61" s="67"/>
    </row>
    <row r="62" spans="2:10" x14ac:dyDescent="0.2">
      <c r="B62" s="124" t="s">
        <v>155</v>
      </c>
      <c r="C62" s="67"/>
      <c r="D62" s="67"/>
      <c r="E62" s="126"/>
      <c r="F62" s="127"/>
      <c r="G62" s="67"/>
      <c r="H62" s="67"/>
      <c r="I62" s="67"/>
      <c r="J62" s="67"/>
    </row>
    <row r="63" spans="2:10" x14ac:dyDescent="0.2">
      <c r="B63" s="124" t="s">
        <v>156</v>
      </c>
      <c r="C63" s="67" t="s">
        <v>144</v>
      </c>
      <c r="D63" s="67">
        <v>7</v>
      </c>
      <c r="E63" s="126">
        <v>18500</v>
      </c>
      <c r="F63" s="127">
        <v>129500</v>
      </c>
      <c r="G63" s="67"/>
      <c r="H63" s="67"/>
      <c r="I63" s="67"/>
      <c r="J63" s="67"/>
    </row>
    <row r="64" spans="2:10" x14ac:dyDescent="0.2">
      <c r="B64" s="124" t="s">
        <v>157</v>
      </c>
      <c r="C64" s="67" t="s">
        <v>144</v>
      </c>
      <c r="D64" s="67">
        <v>28</v>
      </c>
      <c r="E64" s="126">
        <v>150000</v>
      </c>
      <c r="F64" s="127">
        <v>4200000</v>
      </c>
      <c r="G64" s="67"/>
      <c r="H64" s="67"/>
      <c r="I64" s="67"/>
      <c r="J64" s="67"/>
    </row>
    <row r="65" spans="2:10" x14ac:dyDescent="0.2">
      <c r="B65" s="124" t="s">
        <v>148</v>
      </c>
      <c r="C65" s="67" t="s">
        <v>144</v>
      </c>
      <c r="D65" s="67">
        <v>4</v>
      </c>
      <c r="E65" s="126">
        <v>90000</v>
      </c>
      <c r="F65" s="127">
        <v>360000</v>
      </c>
      <c r="G65" s="67"/>
      <c r="H65" s="67"/>
      <c r="I65" s="67"/>
      <c r="J65" s="67"/>
    </row>
    <row r="66" spans="2:10" x14ac:dyDescent="0.2">
      <c r="B66" s="124" t="s">
        <v>146</v>
      </c>
      <c r="C66" s="67" t="s">
        <v>147</v>
      </c>
      <c r="D66" s="67">
        <v>24</v>
      </c>
      <c r="E66" s="126">
        <v>33000</v>
      </c>
      <c r="F66" s="127">
        <v>792000</v>
      </c>
      <c r="G66" s="67"/>
      <c r="H66" s="67"/>
      <c r="I66" s="67"/>
      <c r="J66" s="67"/>
    </row>
    <row r="67" spans="2:10" x14ac:dyDescent="0.2">
      <c r="B67" s="124" t="s">
        <v>158</v>
      </c>
      <c r="C67" s="67" t="s">
        <v>159</v>
      </c>
      <c r="D67" s="67">
        <v>37</v>
      </c>
      <c r="E67" s="126">
        <v>33000</v>
      </c>
      <c r="F67" s="127">
        <v>1221000</v>
      </c>
      <c r="G67" s="67"/>
      <c r="H67" s="67"/>
      <c r="I67" s="67"/>
      <c r="J67" s="67"/>
    </row>
    <row r="68" spans="2:10" x14ac:dyDescent="0.2">
      <c r="B68" s="124" t="s">
        <v>160</v>
      </c>
      <c r="C68" s="67" t="s">
        <v>152</v>
      </c>
      <c r="D68" s="67">
        <v>1514</v>
      </c>
      <c r="E68" s="126">
        <v>2680</v>
      </c>
      <c r="F68" s="127">
        <v>4057520</v>
      </c>
      <c r="G68" s="67"/>
      <c r="H68" s="67"/>
      <c r="I68" s="67"/>
      <c r="J68" s="67"/>
    </row>
    <row r="69" spans="2:10" x14ac:dyDescent="0.2">
      <c r="B69" s="124" t="s">
        <v>161</v>
      </c>
      <c r="C69" s="67" t="s">
        <v>152</v>
      </c>
      <c r="D69" s="67">
        <v>1514</v>
      </c>
      <c r="E69" s="126">
        <v>400</v>
      </c>
      <c r="F69" s="127">
        <v>605600</v>
      </c>
      <c r="G69" s="67"/>
      <c r="H69" s="67"/>
      <c r="I69" s="67"/>
      <c r="J69" s="67"/>
    </row>
    <row r="70" spans="2:10" x14ac:dyDescent="0.2">
      <c r="B70" s="128" t="s">
        <v>241</v>
      </c>
      <c r="C70" s="129"/>
      <c r="D70" s="129"/>
      <c r="E70" s="130"/>
      <c r="F70" s="131">
        <f>SUM(F63:F69)</f>
        <v>11365620</v>
      </c>
      <c r="G70" s="67"/>
      <c r="H70" s="67"/>
      <c r="I70" s="67"/>
      <c r="J70" s="67"/>
    </row>
    <row r="71" spans="2:10" x14ac:dyDescent="0.2">
      <c r="B71" s="124"/>
      <c r="C71" s="67"/>
      <c r="D71" s="67"/>
      <c r="E71" s="126"/>
      <c r="F71" s="127"/>
      <c r="G71" s="67"/>
      <c r="H71" s="67"/>
      <c r="I71" s="67"/>
      <c r="J71" s="67"/>
    </row>
    <row r="72" spans="2:10" x14ac:dyDescent="0.2">
      <c r="B72" s="124" t="s">
        <v>162</v>
      </c>
      <c r="C72" s="67"/>
      <c r="D72" s="67"/>
      <c r="E72" s="126"/>
      <c r="F72" s="127"/>
      <c r="G72" s="67"/>
      <c r="H72" s="67"/>
      <c r="I72" s="67"/>
      <c r="J72" s="67"/>
    </row>
    <row r="73" spans="2:10" x14ac:dyDescent="0.2">
      <c r="B73" s="124" t="s">
        <v>156</v>
      </c>
      <c r="C73" s="67" t="s">
        <v>144</v>
      </c>
      <c r="D73" s="67">
        <v>0.5</v>
      </c>
      <c r="E73" s="126">
        <v>18500</v>
      </c>
      <c r="F73" s="127">
        <v>9250</v>
      </c>
      <c r="G73" s="67"/>
      <c r="H73" s="67"/>
      <c r="I73" s="67"/>
      <c r="J73" s="67"/>
    </row>
    <row r="74" spans="2:10" x14ac:dyDescent="0.2">
      <c r="B74" s="124" t="s">
        <v>163</v>
      </c>
      <c r="C74" s="67" t="s">
        <v>144</v>
      </c>
      <c r="D74" s="67">
        <v>6</v>
      </c>
      <c r="E74" s="126">
        <v>60000</v>
      </c>
      <c r="F74" s="127">
        <v>360000</v>
      </c>
      <c r="G74" s="67"/>
      <c r="H74" s="67"/>
      <c r="I74" s="67"/>
      <c r="J74" s="67"/>
    </row>
    <row r="75" spans="2:10" x14ac:dyDescent="0.2">
      <c r="B75" s="124" t="s">
        <v>148</v>
      </c>
      <c r="C75" s="67" t="s">
        <v>144</v>
      </c>
      <c r="D75" s="67">
        <v>1</v>
      </c>
      <c r="E75" s="126">
        <v>90000</v>
      </c>
      <c r="F75" s="127">
        <v>90000</v>
      </c>
      <c r="G75" s="67"/>
      <c r="H75" s="67"/>
      <c r="I75" s="67"/>
      <c r="J75" s="67"/>
    </row>
    <row r="76" spans="2:10" x14ac:dyDescent="0.2">
      <c r="B76" s="124" t="s">
        <v>164</v>
      </c>
      <c r="C76" s="67" t="s">
        <v>152</v>
      </c>
      <c r="D76" s="67">
        <v>84</v>
      </c>
      <c r="E76" s="126">
        <v>18000</v>
      </c>
      <c r="F76" s="127">
        <v>1512000</v>
      </c>
      <c r="G76" s="67"/>
      <c r="H76" s="67"/>
      <c r="I76" s="67"/>
      <c r="J76" s="67"/>
    </row>
    <row r="77" spans="2:10" ht="30.75" customHeight="1" x14ac:dyDescent="0.2">
      <c r="B77" s="124" t="s">
        <v>154</v>
      </c>
      <c r="C77" s="67" t="s">
        <v>152</v>
      </c>
      <c r="D77" s="67">
        <v>84</v>
      </c>
      <c r="E77" s="126">
        <v>875</v>
      </c>
      <c r="F77" s="127">
        <v>73500</v>
      </c>
      <c r="G77" s="67"/>
      <c r="H77" s="67"/>
      <c r="I77" s="67"/>
      <c r="J77" s="67"/>
    </row>
    <row r="78" spans="2:10" x14ac:dyDescent="0.2">
      <c r="B78" s="128" t="s">
        <v>242</v>
      </c>
      <c r="C78" s="129"/>
      <c r="D78" s="129"/>
      <c r="E78" s="130"/>
      <c r="F78" s="152">
        <f>SUM(F73:F77)</f>
        <v>2044750</v>
      </c>
      <c r="G78" s="67"/>
      <c r="H78" s="67"/>
      <c r="I78" s="67"/>
      <c r="J78" s="67"/>
    </row>
    <row r="79" spans="2:10" x14ac:dyDescent="0.2">
      <c r="B79" s="124"/>
      <c r="C79" s="67"/>
      <c r="D79" s="67"/>
      <c r="E79" s="126"/>
      <c r="F79" s="127"/>
      <c r="G79" s="67"/>
      <c r="H79" s="67"/>
      <c r="I79" s="67"/>
      <c r="J79" s="67"/>
    </row>
    <row r="80" spans="2:10" x14ac:dyDescent="0.2">
      <c r="B80" s="124" t="s">
        <v>165</v>
      </c>
      <c r="C80" s="67"/>
      <c r="D80" s="67"/>
      <c r="E80" s="126"/>
      <c r="F80" s="127"/>
      <c r="G80" s="67"/>
      <c r="H80" s="67"/>
      <c r="I80" s="67"/>
      <c r="J80" s="67"/>
    </row>
    <row r="81" spans="2:10" x14ac:dyDescent="0.2">
      <c r="B81" s="124" t="s">
        <v>156</v>
      </c>
      <c r="C81" s="67" t="s">
        <v>144</v>
      </c>
      <c r="D81" s="67">
        <v>0.25</v>
      </c>
      <c r="E81" s="126">
        <v>18500</v>
      </c>
      <c r="F81" s="127">
        <v>4625</v>
      </c>
      <c r="G81" s="67"/>
      <c r="H81" s="67"/>
      <c r="I81" s="67"/>
      <c r="J81" s="67"/>
    </row>
    <row r="82" spans="2:10" x14ac:dyDescent="0.2">
      <c r="B82" s="124" t="s">
        <v>163</v>
      </c>
      <c r="C82" s="67" t="s">
        <v>144</v>
      </c>
      <c r="D82" s="67">
        <v>1.5</v>
      </c>
      <c r="E82" s="126">
        <v>60000</v>
      </c>
      <c r="F82" s="127">
        <v>90000</v>
      </c>
      <c r="G82" s="67"/>
      <c r="H82" s="67"/>
      <c r="I82" s="67"/>
      <c r="J82" s="67"/>
    </row>
    <row r="83" spans="2:10" x14ac:dyDescent="0.2">
      <c r="B83" s="124" t="s">
        <v>166</v>
      </c>
      <c r="C83" s="67" t="s">
        <v>144</v>
      </c>
      <c r="D83" s="67">
        <v>0.2</v>
      </c>
      <c r="E83" s="126">
        <v>90000</v>
      </c>
      <c r="F83" s="127">
        <v>18000</v>
      </c>
      <c r="G83" s="67"/>
      <c r="H83" s="67"/>
      <c r="I83" s="67"/>
      <c r="J83" s="67"/>
    </row>
    <row r="84" spans="2:10" x14ac:dyDescent="0.2">
      <c r="B84" s="124" t="s">
        <v>167</v>
      </c>
      <c r="C84" s="67" t="s">
        <v>152</v>
      </c>
      <c r="D84" s="67">
        <v>50</v>
      </c>
      <c r="E84" s="126">
        <v>3500</v>
      </c>
      <c r="F84" s="127">
        <v>175000</v>
      </c>
      <c r="G84" s="67"/>
      <c r="H84" s="67"/>
      <c r="I84" s="67"/>
      <c r="J84" s="67"/>
    </row>
    <row r="85" spans="2:10" x14ac:dyDescent="0.2">
      <c r="B85" s="124" t="s">
        <v>154</v>
      </c>
      <c r="C85" s="67" t="s">
        <v>152</v>
      </c>
      <c r="D85" s="67">
        <v>50</v>
      </c>
      <c r="E85" s="126">
        <v>875</v>
      </c>
      <c r="F85" s="127">
        <v>43750</v>
      </c>
      <c r="G85" s="67"/>
      <c r="H85" s="67"/>
      <c r="I85" s="67"/>
      <c r="J85" s="67"/>
    </row>
    <row r="86" spans="2:10" x14ac:dyDescent="0.2">
      <c r="B86" s="128" t="s">
        <v>243</v>
      </c>
      <c r="C86" s="129"/>
      <c r="D86" s="129"/>
      <c r="E86" s="130"/>
      <c r="F86" s="152">
        <f>SUM(F81:F85)</f>
        <v>331375</v>
      </c>
      <c r="G86" s="67"/>
      <c r="H86" s="67"/>
      <c r="I86" s="67"/>
      <c r="J86" s="67"/>
    </row>
    <row r="87" spans="2:10" x14ac:dyDescent="0.2">
      <c r="B87" s="124"/>
      <c r="C87" s="67"/>
      <c r="D87" s="67"/>
      <c r="E87" s="126"/>
      <c r="F87" s="127"/>
      <c r="G87" s="67"/>
      <c r="H87" s="67"/>
      <c r="I87" s="67"/>
      <c r="J87" s="67"/>
    </row>
    <row r="88" spans="2:10" x14ac:dyDescent="0.2">
      <c r="B88" s="124"/>
      <c r="C88" s="67"/>
      <c r="D88" s="67"/>
      <c r="E88" s="126"/>
      <c r="F88" s="127"/>
      <c r="G88" s="67"/>
      <c r="H88" s="67"/>
      <c r="I88" s="67"/>
      <c r="J88" s="67"/>
    </row>
    <row r="89" spans="2:10" x14ac:dyDescent="0.2">
      <c r="B89" s="124"/>
      <c r="C89" s="67"/>
      <c r="D89" s="67"/>
      <c r="E89" s="126"/>
      <c r="F89" s="127"/>
      <c r="G89" s="67"/>
      <c r="H89" s="67"/>
      <c r="I89" s="67"/>
      <c r="J89" s="67"/>
    </row>
    <row r="90" spans="2:10" x14ac:dyDescent="0.2">
      <c r="B90" s="132" t="s">
        <v>168</v>
      </c>
      <c r="C90" s="67"/>
      <c r="D90" s="67"/>
      <c r="E90" s="126"/>
      <c r="F90" s="127"/>
      <c r="G90" s="67"/>
      <c r="H90" s="67"/>
      <c r="I90" s="67"/>
      <c r="J90" s="67"/>
    </row>
    <row r="91" spans="2:10" x14ac:dyDescent="0.2">
      <c r="B91" s="124" t="s">
        <v>169</v>
      </c>
      <c r="C91" s="67" t="s">
        <v>170</v>
      </c>
      <c r="D91" s="67">
        <v>4</v>
      </c>
      <c r="E91" s="126">
        <v>76000</v>
      </c>
      <c r="F91" s="127">
        <v>304000</v>
      </c>
      <c r="G91" s="67"/>
      <c r="H91" s="67"/>
      <c r="I91" s="67"/>
      <c r="J91" s="67"/>
    </row>
    <row r="92" spans="2:10" x14ac:dyDescent="0.2">
      <c r="B92" s="124" t="s">
        <v>171</v>
      </c>
      <c r="C92" s="67" t="s">
        <v>170</v>
      </c>
      <c r="D92" s="67">
        <v>2</v>
      </c>
      <c r="E92" s="126">
        <v>76000</v>
      </c>
      <c r="F92" s="127">
        <v>152000</v>
      </c>
      <c r="G92" s="67"/>
      <c r="H92" s="67"/>
      <c r="I92" s="67"/>
      <c r="J92" s="67"/>
    </row>
    <row r="93" spans="2:10" x14ac:dyDescent="0.2">
      <c r="B93" s="124" t="s">
        <v>172</v>
      </c>
      <c r="C93" s="67" t="s">
        <v>170</v>
      </c>
      <c r="D93" s="67">
        <v>1</v>
      </c>
      <c r="E93" s="126">
        <v>76000</v>
      </c>
      <c r="F93" s="127">
        <v>76000</v>
      </c>
      <c r="G93" s="67"/>
      <c r="H93" s="67"/>
      <c r="I93" s="67"/>
      <c r="J93" s="67"/>
    </row>
    <row r="94" spans="2:10" x14ac:dyDescent="0.2">
      <c r="B94" s="124" t="s">
        <v>173</v>
      </c>
      <c r="C94" s="67" t="s">
        <v>170</v>
      </c>
      <c r="D94" s="67">
        <v>1</v>
      </c>
      <c r="E94" s="126">
        <v>76000</v>
      </c>
      <c r="F94" s="127">
        <v>76000</v>
      </c>
      <c r="G94" s="67"/>
      <c r="H94" s="67"/>
      <c r="I94" s="67"/>
      <c r="J94" s="67"/>
    </row>
    <row r="95" spans="2:10" x14ac:dyDescent="0.2">
      <c r="B95" s="124" t="s">
        <v>174</v>
      </c>
      <c r="C95" s="67" t="s">
        <v>170</v>
      </c>
      <c r="D95" s="67">
        <v>7</v>
      </c>
      <c r="E95" s="126">
        <v>76000</v>
      </c>
      <c r="F95" s="127">
        <v>532000</v>
      </c>
      <c r="G95" s="67"/>
      <c r="H95" s="67"/>
      <c r="I95" s="67"/>
      <c r="J95" s="67"/>
    </row>
    <row r="96" spans="2:10" x14ac:dyDescent="0.2">
      <c r="B96" s="124" t="s">
        <v>175</v>
      </c>
      <c r="C96" s="67" t="s">
        <v>170</v>
      </c>
      <c r="D96" s="67">
        <v>0.5</v>
      </c>
      <c r="E96" s="126">
        <v>76000</v>
      </c>
      <c r="F96" s="127">
        <v>38000</v>
      </c>
      <c r="G96" s="67"/>
      <c r="H96" s="67"/>
      <c r="I96" s="67"/>
      <c r="J96" s="67"/>
    </row>
    <row r="97" spans="2:10" x14ac:dyDescent="0.2">
      <c r="B97" s="124" t="s">
        <v>176</v>
      </c>
      <c r="C97" s="67" t="s">
        <v>170</v>
      </c>
      <c r="D97" s="67">
        <v>9</v>
      </c>
      <c r="E97" s="126">
        <v>76000</v>
      </c>
      <c r="F97" s="127">
        <v>684000</v>
      </c>
      <c r="G97" s="67"/>
      <c r="H97" s="67"/>
      <c r="I97" s="67"/>
      <c r="J97" s="67"/>
    </row>
    <row r="98" spans="2:10" x14ac:dyDescent="0.2">
      <c r="B98" s="124" t="s">
        <v>177</v>
      </c>
      <c r="C98" s="67" t="s">
        <v>170</v>
      </c>
      <c r="D98" s="67">
        <v>7</v>
      </c>
      <c r="E98" s="126">
        <v>76000</v>
      </c>
      <c r="F98" s="127">
        <v>532000</v>
      </c>
      <c r="G98" s="67"/>
      <c r="H98" s="67"/>
      <c r="I98" s="67"/>
      <c r="J98" s="67"/>
    </row>
    <row r="99" spans="2:10" x14ac:dyDescent="0.2">
      <c r="B99" s="124" t="s">
        <v>178</v>
      </c>
      <c r="C99" s="67" t="s">
        <v>170</v>
      </c>
      <c r="D99" s="67">
        <v>0.5</v>
      </c>
      <c r="E99" s="126">
        <v>76000</v>
      </c>
      <c r="F99" s="127">
        <v>38000</v>
      </c>
      <c r="G99" s="67"/>
      <c r="H99" s="67"/>
      <c r="I99" s="67"/>
      <c r="J99" s="67"/>
    </row>
    <row r="100" spans="2:10" x14ac:dyDescent="0.2">
      <c r="B100" s="124" t="s">
        <v>179</v>
      </c>
      <c r="C100" s="67" t="s">
        <v>170</v>
      </c>
      <c r="D100" s="67">
        <v>0.5</v>
      </c>
      <c r="E100" s="126">
        <v>76000</v>
      </c>
      <c r="F100" s="127">
        <v>38000</v>
      </c>
      <c r="G100" s="67"/>
      <c r="H100" s="67"/>
      <c r="I100" s="67"/>
      <c r="J100" s="67"/>
    </row>
    <row r="101" spans="2:10" x14ac:dyDescent="0.2">
      <c r="B101" s="124" t="s">
        <v>180</v>
      </c>
      <c r="C101" s="67" t="s">
        <v>170</v>
      </c>
      <c r="D101" s="67">
        <v>5.5</v>
      </c>
      <c r="E101" s="126">
        <v>76000</v>
      </c>
      <c r="F101" s="127">
        <v>418000</v>
      </c>
      <c r="G101" s="67"/>
      <c r="H101" s="67"/>
      <c r="I101" s="67"/>
      <c r="J101" s="67"/>
    </row>
    <row r="102" spans="2:10" x14ac:dyDescent="0.2">
      <c r="B102" s="124" t="s">
        <v>181</v>
      </c>
      <c r="C102" s="67" t="s">
        <v>170</v>
      </c>
      <c r="D102" s="67">
        <v>1</v>
      </c>
      <c r="E102" s="126">
        <v>76000</v>
      </c>
      <c r="F102" s="127">
        <v>76000</v>
      </c>
      <c r="G102" s="67"/>
      <c r="H102" s="67"/>
      <c r="I102" s="67"/>
      <c r="J102" s="67"/>
    </row>
    <row r="103" spans="2:10" x14ac:dyDescent="0.2">
      <c r="B103" s="124" t="s">
        <v>182</v>
      </c>
      <c r="C103" s="67" t="s">
        <v>170</v>
      </c>
      <c r="D103" s="67">
        <v>1</v>
      </c>
      <c r="E103" s="126">
        <v>76000</v>
      </c>
      <c r="F103" s="127">
        <v>76000</v>
      </c>
      <c r="G103" s="67"/>
      <c r="H103" s="67"/>
      <c r="I103" s="67"/>
      <c r="J103" s="67"/>
    </row>
    <row r="104" spans="2:10" x14ac:dyDescent="0.2">
      <c r="B104" s="128" t="s">
        <v>183</v>
      </c>
      <c r="C104" s="129"/>
      <c r="D104" s="129"/>
      <c r="E104" s="130"/>
      <c r="F104" s="131">
        <f>SUM(F91:F103)</f>
        <v>3040000</v>
      </c>
      <c r="G104" s="67"/>
      <c r="H104" s="67"/>
      <c r="I104" s="67"/>
      <c r="J104" s="67"/>
    </row>
    <row r="105" spans="2:10" x14ac:dyDescent="0.2">
      <c r="B105" s="124"/>
      <c r="C105" s="67"/>
      <c r="D105" s="67"/>
      <c r="E105" s="126"/>
      <c r="F105" s="127"/>
      <c r="G105" s="67"/>
      <c r="H105" s="67"/>
      <c r="I105" s="67"/>
      <c r="J105" s="67"/>
    </row>
    <row r="106" spans="2:10" x14ac:dyDescent="0.2">
      <c r="B106" s="132" t="s">
        <v>184</v>
      </c>
      <c r="C106" s="67"/>
      <c r="D106" s="67"/>
      <c r="E106" s="126"/>
      <c r="F106" s="127"/>
      <c r="G106" s="67"/>
      <c r="H106" s="67"/>
      <c r="I106" s="67"/>
      <c r="J106" s="67"/>
    </row>
    <row r="107" spans="2:10" x14ac:dyDescent="0.2">
      <c r="B107" s="124" t="s">
        <v>185</v>
      </c>
      <c r="C107" s="67" t="s">
        <v>170</v>
      </c>
      <c r="D107" s="67">
        <v>10</v>
      </c>
      <c r="E107" s="126">
        <v>76000</v>
      </c>
      <c r="F107" s="127">
        <v>760000</v>
      </c>
      <c r="G107" s="67"/>
      <c r="H107" s="67"/>
      <c r="I107" s="67"/>
      <c r="J107" s="67"/>
    </row>
    <row r="108" spans="2:10" x14ac:dyDescent="0.2">
      <c r="B108" s="124" t="s">
        <v>186</v>
      </c>
      <c r="C108" s="67" t="s">
        <v>170</v>
      </c>
      <c r="D108" s="67">
        <v>20</v>
      </c>
      <c r="E108" s="126">
        <v>76000</v>
      </c>
      <c r="F108" s="127">
        <v>1520000</v>
      </c>
      <c r="G108" s="67"/>
      <c r="H108" s="67"/>
      <c r="I108" s="67"/>
      <c r="J108" s="67"/>
    </row>
    <row r="109" spans="2:10" x14ac:dyDescent="0.2">
      <c r="B109" s="124" t="s">
        <v>187</v>
      </c>
      <c r="C109" s="67" t="s">
        <v>170</v>
      </c>
      <c r="D109" s="67">
        <v>1</v>
      </c>
      <c r="E109" s="126">
        <v>76000</v>
      </c>
      <c r="F109" s="127">
        <v>76000</v>
      </c>
      <c r="G109" s="67"/>
      <c r="H109" s="67"/>
      <c r="I109" s="67"/>
      <c r="J109" s="67"/>
    </row>
    <row r="110" spans="2:10" x14ac:dyDescent="0.2">
      <c r="B110" s="124" t="s">
        <v>188</v>
      </c>
      <c r="C110" s="67" t="s">
        <v>170</v>
      </c>
      <c r="D110" s="67">
        <v>2</v>
      </c>
      <c r="E110" s="126">
        <v>76000</v>
      </c>
      <c r="F110" s="127">
        <v>152000</v>
      </c>
      <c r="G110" s="67"/>
      <c r="H110" s="67"/>
      <c r="I110" s="67"/>
      <c r="J110" s="67"/>
    </row>
    <row r="111" spans="2:10" x14ac:dyDescent="0.2">
      <c r="B111" s="124" t="s">
        <v>189</v>
      </c>
      <c r="C111" s="67" t="s">
        <v>170</v>
      </c>
      <c r="D111" s="67">
        <v>0</v>
      </c>
      <c r="E111" s="126">
        <v>76000</v>
      </c>
      <c r="F111" s="127">
        <v>0</v>
      </c>
      <c r="G111" s="67"/>
      <c r="H111" s="67"/>
      <c r="I111" s="67"/>
      <c r="J111" s="67"/>
    </row>
    <row r="112" spans="2:10" x14ac:dyDescent="0.2">
      <c r="B112" s="124" t="s">
        <v>190</v>
      </c>
      <c r="C112" s="67" t="s">
        <v>170</v>
      </c>
      <c r="D112" s="67">
        <v>2</v>
      </c>
      <c r="E112" s="126">
        <v>76000</v>
      </c>
      <c r="F112" s="127">
        <v>152000</v>
      </c>
      <c r="G112" s="67"/>
      <c r="H112" s="67"/>
      <c r="I112" s="67"/>
      <c r="J112" s="67"/>
    </row>
    <row r="113" spans="2:10" x14ac:dyDescent="0.2">
      <c r="B113" s="124" t="s">
        <v>191</v>
      </c>
      <c r="C113" s="67" t="s">
        <v>170</v>
      </c>
      <c r="D113" s="67">
        <v>6</v>
      </c>
      <c r="E113" s="126">
        <v>76000</v>
      </c>
      <c r="F113" s="127">
        <v>456000</v>
      </c>
      <c r="G113" s="67"/>
      <c r="H113" s="67"/>
      <c r="I113" s="67"/>
      <c r="J113" s="67"/>
    </row>
    <row r="114" spans="2:10" x14ac:dyDescent="0.2">
      <c r="B114" s="124" t="s">
        <v>192</v>
      </c>
      <c r="C114" s="67" t="s">
        <v>170</v>
      </c>
      <c r="D114" s="67">
        <v>24</v>
      </c>
      <c r="E114" s="126">
        <v>76000</v>
      </c>
      <c r="F114" s="127">
        <v>1824000</v>
      </c>
      <c r="G114" s="67"/>
      <c r="H114" s="67"/>
      <c r="I114" s="67"/>
      <c r="J114" s="67"/>
    </row>
    <row r="115" spans="2:10" x14ac:dyDescent="0.2">
      <c r="B115" s="124" t="s">
        <v>193</v>
      </c>
      <c r="C115" s="67" t="s">
        <v>170</v>
      </c>
      <c r="D115" s="67">
        <v>2</v>
      </c>
      <c r="E115" s="126">
        <v>76000</v>
      </c>
      <c r="F115" s="127">
        <v>152000</v>
      </c>
      <c r="G115" s="67"/>
      <c r="H115" s="67"/>
      <c r="I115" s="67"/>
      <c r="J115" s="67"/>
    </row>
    <row r="116" spans="2:10" x14ac:dyDescent="0.2">
      <c r="B116" s="124" t="s">
        <v>194</v>
      </c>
      <c r="C116" s="67" t="s">
        <v>170</v>
      </c>
      <c r="D116" s="67">
        <v>120</v>
      </c>
      <c r="E116" s="126">
        <v>76000</v>
      </c>
      <c r="F116" s="127">
        <v>9120000</v>
      </c>
      <c r="G116" s="67"/>
      <c r="H116" s="67"/>
      <c r="I116" s="67"/>
      <c r="J116" s="67"/>
    </row>
    <row r="117" spans="2:10" x14ac:dyDescent="0.2">
      <c r="B117" s="124" t="s">
        <v>195</v>
      </c>
      <c r="C117" s="67" t="s">
        <v>170</v>
      </c>
      <c r="D117" s="67">
        <v>2</v>
      </c>
      <c r="E117" s="126">
        <v>76000</v>
      </c>
      <c r="F117" s="127">
        <v>152000</v>
      </c>
      <c r="G117" s="67"/>
      <c r="H117" s="67"/>
      <c r="I117" s="67"/>
      <c r="J117" s="67"/>
    </row>
    <row r="118" spans="2:10" x14ac:dyDescent="0.2">
      <c r="B118" s="124" t="s">
        <v>196</v>
      </c>
      <c r="C118" s="67" t="s">
        <v>170</v>
      </c>
      <c r="D118" s="67">
        <v>2</v>
      </c>
      <c r="E118" s="126">
        <v>76000</v>
      </c>
      <c r="F118" s="127">
        <v>152000</v>
      </c>
      <c r="G118" s="67"/>
      <c r="H118" s="67"/>
      <c r="I118" s="67"/>
      <c r="J118" s="67"/>
    </row>
    <row r="119" spans="2:10" x14ac:dyDescent="0.2">
      <c r="B119" s="124" t="s">
        <v>197</v>
      </c>
      <c r="C119" s="67" t="s">
        <v>170</v>
      </c>
      <c r="D119" s="67">
        <v>0</v>
      </c>
      <c r="E119" s="126">
        <v>76000</v>
      </c>
      <c r="F119" s="127">
        <v>0</v>
      </c>
      <c r="G119" s="67"/>
      <c r="H119" s="67"/>
      <c r="I119" s="67"/>
      <c r="J119" s="67"/>
    </row>
    <row r="120" spans="2:10" x14ac:dyDescent="0.2">
      <c r="B120" s="128" t="s">
        <v>198</v>
      </c>
      <c r="C120" s="129"/>
      <c r="D120" s="129"/>
      <c r="E120" s="130"/>
      <c r="F120" s="131">
        <f>SUM(F107:F119)</f>
        <v>14516000</v>
      </c>
      <c r="G120" s="67"/>
      <c r="H120" s="67"/>
      <c r="I120" s="67"/>
      <c r="J120" s="67"/>
    </row>
    <row r="121" spans="2:10" x14ac:dyDescent="0.2">
      <c r="B121" s="124"/>
      <c r="C121" s="67"/>
      <c r="D121" s="67"/>
      <c r="E121" s="126"/>
      <c r="F121" s="127"/>
      <c r="G121" s="67"/>
      <c r="H121" s="67"/>
      <c r="I121" s="67"/>
      <c r="J121" s="67"/>
    </row>
    <row r="122" spans="2:10" x14ac:dyDescent="0.2">
      <c r="B122" s="124" t="s">
        <v>199</v>
      </c>
      <c r="C122" s="67"/>
      <c r="D122" s="67"/>
      <c r="E122" s="126"/>
      <c r="F122" s="127"/>
      <c r="G122" s="67"/>
      <c r="H122" s="67"/>
      <c r="I122" s="67"/>
      <c r="J122" s="67"/>
    </row>
    <row r="123" spans="2:10" x14ac:dyDescent="0.2">
      <c r="B123" s="124" t="s">
        <v>200</v>
      </c>
      <c r="C123" s="67" t="s">
        <v>150</v>
      </c>
      <c r="D123" s="67">
        <v>1</v>
      </c>
      <c r="E123" s="126">
        <v>550000</v>
      </c>
      <c r="F123" s="127">
        <v>550000</v>
      </c>
      <c r="G123" s="67"/>
      <c r="H123" s="67"/>
      <c r="I123" s="67"/>
      <c r="J123" s="67"/>
    </row>
    <row r="124" spans="2:10" x14ac:dyDescent="0.2">
      <c r="B124" s="124" t="s">
        <v>201</v>
      </c>
      <c r="C124" s="67" t="s">
        <v>150</v>
      </c>
      <c r="D124" s="67">
        <v>3</v>
      </c>
      <c r="E124" s="126">
        <v>160000</v>
      </c>
      <c r="F124" s="127">
        <v>480000</v>
      </c>
      <c r="G124" s="67"/>
      <c r="H124" s="67"/>
      <c r="I124" s="67"/>
      <c r="J124" s="67"/>
    </row>
    <row r="125" spans="2:10" x14ac:dyDescent="0.2">
      <c r="B125" s="124" t="s">
        <v>202</v>
      </c>
      <c r="C125" s="67" t="s">
        <v>152</v>
      </c>
      <c r="D125" s="67">
        <v>1</v>
      </c>
      <c r="E125" s="126">
        <v>150000</v>
      </c>
      <c r="F125" s="127">
        <v>150000</v>
      </c>
      <c r="G125" s="67"/>
      <c r="H125" s="67"/>
      <c r="I125" s="67"/>
      <c r="J125" s="67"/>
    </row>
    <row r="126" spans="2:10" x14ac:dyDescent="0.2">
      <c r="B126" s="128" t="s">
        <v>244</v>
      </c>
      <c r="C126" s="129"/>
      <c r="D126" s="129"/>
      <c r="E126" s="130"/>
      <c r="F126" s="152">
        <f>SUM(F123:F125)</f>
        <v>1180000</v>
      </c>
      <c r="G126" s="67"/>
      <c r="H126" s="67"/>
      <c r="I126" s="67"/>
      <c r="J126" s="67"/>
    </row>
    <row r="127" spans="2:10" x14ac:dyDescent="0.2">
      <c r="B127" s="124"/>
      <c r="C127" s="67"/>
      <c r="D127" s="67"/>
      <c r="E127" s="126"/>
      <c r="F127" s="127"/>
      <c r="G127" s="67"/>
      <c r="H127" s="67"/>
      <c r="I127" s="67"/>
      <c r="J127" s="67"/>
    </row>
    <row r="128" spans="2:10" x14ac:dyDescent="0.2">
      <c r="B128" s="124"/>
      <c r="C128" s="67"/>
      <c r="D128" s="67"/>
      <c r="E128" s="126"/>
      <c r="F128" s="127"/>
      <c r="G128" s="67"/>
      <c r="H128" s="67"/>
      <c r="I128" s="67"/>
      <c r="J128" s="67"/>
    </row>
    <row r="129" spans="2:10" x14ac:dyDescent="0.2">
      <c r="B129" s="153" t="s">
        <v>245</v>
      </c>
      <c r="C129" s="154"/>
      <c r="D129" s="154"/>
      <c r="E129" s="155"/>
      <c r="F129" s="156">
        <f>F60+F70+F78+F86+F104+F120+F126</f>
        <v>41158355</v>
      </c>
      <c r="G129" s="67"/>
      <c r="H129" s="67"/>
      <c r="I129" s="67"/>
      <c r="J129" s="67"/>
    </row>
    <row r="130" spans="2:10" ht="15" thickBot="1" x14ac:dyDescent="0.25">
      <c r="B130" s="133"/>
      <c r="C130" s="134"/>
      <c r="D130" s="134"/>
      <c r="E130" s="134"/>
      <c r="F130" s="135"/>
      <c r="G130" s="67"/>
      <c r="H130" s="67"/>
      <c r="I130" s="67"/>
      <c r="J130" s="67"/>
    </row>
    <row r="131" spans="2:10" x14ac:dyDescent="0.2">
      <c r="B131" s="67"/>
      <c r="C131" s="67"/>
      <c r="D131" s="67"/>
      <c r="E131" s="67"/>
      <c r="F131" s="67"/>
      <c r="G131" s="67"/>
      <c r="H131" s="67"/>
      <c r="I131" s="67"/>
      <c r="J131" s="67"/>
    </row>
    <row r="132" spans="2:10" x14ac:dyDescent="0.2">
      <c r="B132" s="67"/>
      <c r="C132" s="67"/>
      <c r="D132" s="67"/>
      <c r="E132" s="67"/>
      <c r="F132" s="67"/>
      <c r="G132" s="67"/>
      <c r="H132" s="67"/>
      <c r="I132" s="67"/>
      <c r="J132" s="67"/>
    </row>
    <row r="133" spans="2:10" x14ac:dyDescent="0.2">
      <c r="B133" s="67"/>
      <c r="C133" s="67"/>
      <c r="D133" s="67"/>
      <c r="E133" s="67"/>
      <c r="F133" s="67"/>
      <c r="G133" s="67"/>
      <c r="H133" s="67"/>
      <c r="I133" s="67"/>
      <c r="J133" s="67"/>
    </row>
    <row r="134" spans="2:10" x14ac:dyDescent="0.2">
      <c r="B134" s="67"/>
      <c r="C134" s="67"/>
      <c r="D134" s="67"/>
      <c r="E134" s="67"/>
      <c r="F134" s="67"/>
      <c r="G134" s="67"/>
      <c r="H134" s="67"/>
      <c r="I134" s="67"/>
      <c r="J134" s="67"/>
    </row>
    <row r="135" spans="2:10" x14ac:dyDescent="0.2">
      <c r="B135" s="67"/>
      <c r="C135" s="67"/>
      <c r="D135" s="67"/>
      <c r="E135" s="67"/>
      <c r="F135" s="67"/>
      <c r="G135" s="67"/>
      <c r="H135" s="67"/>
      <c r="I135" s="67"/>
      <c r="J135" s="67"/>
    </row>
    <row r="136" spans="2:10" x14ac:dyDescent="0.2">
      <c r="B136" s="67"/>
      <c r="C136" s="67"/>
      <c r="D136" s="67"/>
      <c r="E136" s="67"/>
      <c r="F136" s="67"/>
      <c r="G136" s="67"/>
      <c r="H136" s="67"/>
      <c r="I136" s="67"/>
      <c r="J136" s="67"/>
    </row>
    <row r="137" spans="2:10" x14ac:dyDescent="0.2">
      <c r="B137" s="67"/>
      <c r="C137" s="67"/>
      <c r="D137" s="67"/>
      <c r="E137" s="67"/>
      <c r="F137" s="67"/>
      <c r="G137" s="67"/>
      <c r="H137" s="67"/>
      <c r="I137" s="67"/>
      <c r="J137" s="67"/>
    </row>
    <row r="138" spans="2:10" x14ac:dyDescent="0.2">
      <c r="B138" s="67"/>
      <c r="C138" s="67"/>
      <c r="D138" s="67"/>
      <c r="E138" s="67"/>
      <c r="F138" s="67"/>
      <c r="G138" s="67"/>
      <c r="H138" s="67"/>
      <c r="I138" s="67"/>
      <c r="J138" s="67"/>
    </row>
    <row r="139" spans="2:10" x14ac:dyDescent="0.2">
      <c r="B139" s="67"/>
      <c r="C139" s="67"/>
      <c r="D139" s="67"/>
      <c r="E139" s="67"/>
      <c r="F139" s="67"/>
      <c r="G139" s="67"/>
      <c r="H139" s="67"/>
      <c r="I139" s="67"/>
      <c r="J139" s="67"/>
    </row>
    <row r="140" spans="2:10" x14ac:dyDescent="0.2">
      <c r="B140" s="67"/>
      <c r="C140" s="67"/>
      <c r="D140" s="67"/>
      <c r="E140" s="67"/>
      <c r="F140" s="67"/>
      <c r="G140" s="67"/>
      <c r="H140" s="67"/>
      <c r="I140" s="67"/>
      <c r="J140" s="67"/>
    </row>
    <row r="141" spans="2:10" x14ac:dyDescent="0.2">
      <c r="B141" s="67"/>
      <c r="C141" s="67"/>
      <c r="D141" s="67"/>
      <c r="E141" s="67"/>
      <c r="F141" s="67"/>
      <c r="G141" s="67"/>
      <c r="H141" s="67"/>
      <c r="I141" s="67"/>
      <c r="J141" s="67"/>
    </row>
    <row r="142" spans="2:10" x14ac:dyDescent="0.2">
      <c r="B142" s="67"/>
      <c r="C142" s="67"/>
      <c r="D142" s="67"/>
      <c r="E142" s="67"/>
      <c r="F142" s="67"/>
      <c r="G142" s="67"/>
      <c r="H142" s="67"/>
      <c r="I142" s="67"/>
      <c r="J142" s="67"/>
    </row>
    <row r="143" spans="2:10" x14ac:dyDescent="0.2">
      <c r="B143" s="67"/>
      <c r="C143" s="67"/>
      <c r="D143" s="67"/>
      <c r="E143" s="67"/>
      <c r="F143" s="67"/>
      <c r="G143" s="67"/>
      <c r="H143" s="67"/>
      <c r="I143" s="67"/>
      <c r="J143" s="67"/>
    </row>
    <row r="144" spans="2:10" x14ac:dyDescent="0.2">
      <c r="B144" s="67"/>
      <c r="C144" s="67"/>
      <c r="D144" s="67"/>
      <c r="E144" s="67"/>
      <c r="F144" s="67"/>
      <c r="G144" s="67"/>
      <c r="H144" s="67"/>
      <c r="I144" s="67"/>
      <c r="J144" s="67"/>
    </row>
    <row r="145" spans="2:10" x14ac:dyDescent="0.2">
      <c r="B145" s="67"/>
      <c r="C145" s="67"/>
      <c r="D145" s="67"/>
      <c r="E145" s="67"/>
      <c r="F145" s="67"/>
      <c r="G145" s="67"/>
      <c r="H145" s="67"/>
      <c r="I145" s="67"/>
      <c r="J145" s="67"/>
    </row>
    <row r="146" spans="2:10" x14ac:dyDescent="0.2">
      <c r="B146" s="67"/>
      <c r="C146" s="67"/>
      <c r="D146" s="67"/>
      <c r="E146" s="67"/>
      <c r="F146" s="67"/>
      <c r="G146" s="67"/>
      <c r="H146" s="67"/>
      <c r="I146" s="67"/>
      <c r="J146" s="67"/>
    </row>
    <row r="147" spans="2:10" x14ac:dyDescent="0.2">
      <c r="B147" s="67"/>
      <c r="C147" s="67"/>
      <c r="D147" s="67"/>
      <c r="E147" s="67"/>
      <c r="F147" s="67"/>
      <c r="G147" s="67"/>
      <c r="H147" s="67"/>
      <c r="I147" s="67"/>
      <c r="J147" s="67"/>
    </row>
    <row r="148" spans="2:10" x14ac:dyDescent="0.2">
      <c r="B148" s="67"/>
      <c r="C148" s="67"/>
      <c r="D148" s="67"/>
      <c r="E148" s="67"/>
      <c r="F148" s="67"/>
      <c r="G148" s="67"/>
      <c r="H148" s="67"/>
      <c r="I148" s="67"/>
      <c r="J148" s="67"/>
    </row>
    <row r="149" spans="2:10" x14ac:dyDescent="0.2">
      <c r="B149" s="67"/>
      <c r="C149" s="67"/>
      <c r="D149" s="67"/>
      <c r="E149" s="67"/>
      <c r="F149" s="67"/>
      <c r="G149" s="67"/>
      <c r="H149" s="67"/>
      <c r="I149" s="67"/>
      <c r="J149" s="67"/>
    </row>
    <row r="150" spans="2:10" x14ac:dyDescent="0.2">
      <c r="B150" s="67"/>
      <c r="C150" s="67"/>
      <c r="D150" s="67"/>
      <c r="E150" s="67"/>
      <c r="F150" s="67"/>
      <c r="G150" s="67"/>
      <c r="H150" s="67"/>
      <c r="I150" s="67"/>
      <c r="J150" s="67"/>
    </row>
    <row r="151" spans="2:10" x14ac:dyDescent="0.2">
      <c r="B151" s="67"/>
      <c r="C151" s="67"/>
      <c r="D151" s="67"/>
      <c r="E151" s="67"/>
      <c r="F151" s="67"/>
      <c r="G151" s="67"/>
      <c r="H151" s="67"/>
      <c r="I151" s="67"/>
      <c r="J151" s="67"/>
    </row>
    <row r="152" spans="2:10" x14ac:dyDescent="0.2">
      <c r="B152" s="67"/>
      <c r="C152" s="67"/>
      <c r="D152" s="67"/>
      <c r="E152" s="67"/>
      <c r="F152" s="67"/>
      <c r="G152" s="67"/>
      <c r="H152" s="67"/>
      <c r="I152" s="67"/>
      <c r="J152" s="67"/>
    </row>
    <row r="153" spans="2:10" x14ac:dyDescent="0.2">
      <c r="B153" s="67"/>
      <c r="C153" s="67"/>
      <c r="D153" s="67"/>
      <c r="E153" s="67"/>
      <c r="F153" s="67"/>
      <c r="G153" s="67"/>
      <c r="H153" s="67"/>
      <c r="I153" s="67"/>
      <c r="J153" s="67"/>
    </row>
    <row r="154" spans="2:10" x14ac:dyDescent="0.2">
      <c r="B154" s="67"/>
      <c r="C154" s="67"/>
      <c r="D154" s="67"/>
      <c r="E154" s="67"/>
      <c r="F154" s="67"/>
      <c r="G154" s="67"/>
      <c r="H154" s="67"/>
      <c r="I154" s="67"/>
      <c r="J154" s="67"/>
    </row>
    <row r="155" spans="2:10" x14ac:dyDescent="0.2">
      <c r="B155" s="67"/>
      <c r="C155" s="67"/>
      <c r="D155" s="67"/>
      <c r="E155" s="67"/>
      <c r="F155" s="67"/>
      <c r="G155" s="67"/>
      <c r="H155" s="67"/>
      <c r="I155" s="67"/>
      <c r="J155" s="67"/>
    </row>
    <row r="156" spans="2:10" x14ac:dyDescent="0.2">
      <c r="B156" s="67"/>
      <c r="C156" s="67"/>
      <c r="D156" s="67"/>
      <c r="E156" s="67"/>
      <c r="F156" s="67"/>
      <c r="G156" s="67"/>
      <c r="H156" s="67"/>
      <c r="I156" s="67"/>
      <c r="J156" s="67"/>
    </row>
    <row r="157" spans="2:10" x14ac:dyDescent="0.2">
      <c r="B157" s="67"/>
      <c r="C157" s="67"/>
      <c r="D157" s="67"/>
      <c r="E157" s="67"/>
      <c r="F157" s="67"/>
      <c r="G157" s="67"/>
      <c r="H157" s="67"/>
      <c r="I157" s="67"/>
      <c r="J157" s="67"/>
    </row>
    <row r="158" spans="2:10" x14ac:dyDescent="0.2">
      <c r="B158" s="67"/>
      <c r="C158" s="67"/>
      <c r="D158" s="67"/>
      <c r="E158" s="67"/>
      <c r="F158" s="67"/>
      <c r="G158" s="67"/>
      <c r="H158" s="67"/>
      <c r="I158" s="67"/>
      <c r="J158" s="67"/>
    </row>
    <row r="159" spans="2:10" x14ac:dyDescent="0.2">
      <c r="B159" s="67"/>
      <c r="C159" s="67"/>
      <c r="D159" s="67"/>
      <c r="E159" s="67"/>
      <c r="F159" s="67"/>
      <c r="G159" s="67"/>
      <c r="H159" s="67"/>
      <c r="I159" s="67"/>
      <c r="J159" s="67"/>
    </row>
    <row r="160" spans="2:10" x14ac:dyDescent="0.2">
      <c r="B160" s="67"/>
      <c r="C160" s="67"/>
      <c r="D160" s="67"/>
      <c r="E160" s="67"/>
      <c r="F160" s="67"/>
      <c r="G160" s="67"/>
      <c r="H160" s="67"/>
      <c r="I160" s="67"/>
      <c r="J160" s="67"/>
    </row>
    <row r="161" spans="2:10" x14ac:dyDescent="0.2">
      <c r="B161" s="67"/>
      <c r="C161" s="67"/>
      <c r="D161" s="67"/>
      <c r="E161" s="67"/>
      <c r="F161" s="67"/>
      <c r="G161" s="67"/>
      <c r="H161" s="67"/>
      <c r="I161" s="67"/>
      <c r="J161" s="67"/>
    </row>
    <row r="162" spans="2:10" x14ac:dyDescent="0.2">
      <c r="B162" s="67"/>
      <c r="C162" s="67"/>
      <c r="D162" s="67"/>
      <c r="E162" s="67"/>
      <c r="F162" s="67"/>
      <c r="G162" s="67"/>
      <c r="H162" s="67"/>
      <c r="I162" s="67"/>
      <c r="J162" s="67"/>
    </row>
    <row r="163" spans="2:10" x14ac:dyDescent="0.2">
      <c r="B163" s="67"/>
      <c r="C163" s="67"/>
      <c r="D163" s="67"/>
      <c r="E163" s="67"/>
      <c r="F163" s="67"/>
      <c r="G163" s="67"/>
      <c r="H163" s="67"/>
      <c r="I163" s="67"/>
      <c r="J163" s="67"/>
    </row>
    <row r="164" spans="2:10" x14ac:dyDescent="0.2">
      <c r="B164" s="67"/>
      <c r="C164" s="67"/>
      <c r="D164" s="67"/>
      <c r="E164" s="67"/>
      <c r="F164" s="67"/>
      <c r="G164" s="67"/>
      <c r="H164" s="67"/>
      <c r="I164" s="67"/>
      <c r="J164" s="67"/>
    </row>
    <row r="165" spans="2:10" x14ac:dyDescent="0.2">
      <c r="B165" s="67"/>
      <c r="C165" s="67"/>
      <c r="D165" s="67"/>
      <c r="E165" s="67"/>
      <c r="F165" s="67"/>
      <c r="G165" s="67"/>
      <c r="H165" s="67"/>
      <c r="I165" s="67"/>
      <c r="J165" s="67"/>
    </row>
    <row r="166" spans="2:10" x14ac:dyDescent="0.2">
      <c r="B166" s="67"/>
      <c r="C166" s="67"/>
      <c r="D166" s="67"/>
      <c r="E166" s="67"/>
      <c r="F166" s="67"/>
      <c r="G166" s="67"/>
      <c r="H166" s="67"/>
      <c r="I166" s="67"/>
      <c r="J166" s="67"/>
    </row>
    <row r="167" spans="2:10" x14ac:dyDescent="0.2">
      <c r="B167" s="67"/>
      <c r="C167" s="67"/>
      <c r="D167" s="67"/>
      <c r="E167" s="67"/>
      <c r="F167" s="67"/>
      <c r="G167" s="67"/>
      <c r="H167" s="67"/>
      <c r="I167" s="67"/>
      <c r="J167" s="67"/>
    </row>
    <row r="168" spans="2:10" x14ac:dyDescent="0.2">
      <c r="B168" s="67"/>
      <c r="C168" s="67"/>
      <c r="D168" s="67"/>
      <c r="E168" s="67"/>
      <c r="F168" s="67"/>
      <c r="G168" s="67"/>
      <c r="H168" s="67"/>
      <c r="I168" s="67"/>
      <c r="J168" s="67"/>
    </row>
    <row r="169" spans="2:10" x14ac:dyDescent="0.2">
      <c r="B169" s="67"/>
      <c r="C169" s="67"/>
      <c r="D169" s="67"/>
      <c r="E169" s="67"/>
      <c r="F169" s="67"/>
      <c r="G169" s="67"/>
      <c r="H169" s="67"/>
      <c r="I169" s="67"/>
      <c r="J169" s="67"/>
    </row>
    <row r="170" spans="2:10" x14ac:dyDescent="0.2">
      <c r="B170" s="67"/>
      <c r="C170" s="67"/>
      <c r="D170" s="67"/>
      <c r="E170" s="67"/>
      <c r="F170" s="67"/>
      <c r="G170" s="67"/>
      <c r="H170" s="67"/>
      <c r="I170" s="67"/>
      <c r="J170" s="67"/>
    </row>
    <row r="171" spans="2:10" x14ac:dyDescent="0.2">
      <c r="B171" s="67"/>
      <c r="C171" s="67"/>
      <c r="D171" s="67"/>
      <c r="E171" s="67"/>
      <c r="F171" s="67"/>
      <c r="G171" s="67"/>
      <c r="H171" s="67"/>
      <c r="I171" s="67"/>
      <c r="J171" s="67"/>
    </row>
    <row r="172" spans="2:10" x14ac:dyDescent="0.2">
      <c r="B172" s="67"/>
      <c r="C172" s="67"/>
      <c r="D172" s="67"/>
      <c r="E172" s="67"/>
      <c r="F172" s="67"/>
      <c r="G172" s="67"/>
      <c r="H172" s="67"/>
      <c r="I172" s="67"/>
      <c r="J172" s="67"/>
    </row>
    <row r="173" spans="2:10" x14ac:dyDescent="0.2">
      <c r="B173" s="67"/>
      <c r="C173" s="67"/>
      <c r="D173" s="67"/>
      <c r="E173" s="67"/>
      <c r="F173" s="67"/>
      <c r="G173" s="67"/>
      <c r="H173" s="67"/>
      <c r="I173" s="67"/>
      <c r="J173" s="67"/>
    </row>
    <row r="174" spans="2:10" x14ac:dyDescent="0.2">
      <c r="B174" s="67"/>
      <c r="C174" s="67"/>
      <c r="D174" s="67"/>
      <c r="E174" s="67"/>
      <c r="F174" s="67"/>
      <c r="G174" s="67"/>
      <c r="H174" s="67"/>
      <c r="I174" s="67"/>
      <c r="J174" s="67"/>
    </row>
    <row r="175" spans="2:10" x14ac:dyDescent="0.2">
      <c r="B175" s="67"/>
      <c r="C175" s="67"/>
      <c r="D175" s="67"/>
      <c r="E175" s="67"/>
      <c r="F175" s="67"/>
      <c r="G175" s="67"/>
      <c r="H175" s="67"/>
      <c r="I175" s="67"/>
      <c r="J175" s="67"/>
    </row>
    <row r="176" spans="2:10" x14ac:dyDescent="0.2">
      <c r="B176" s="67"/>
      <c r="C176" s="67"/>
      <c r="D176" s="67"/>
      <c r="E176" s="67"/>
      <c r="F176" s="67"/>
      <c r="G176" s="67"/>
      <c r="H176" s="67"/>
      <c r="I176" s="67"/>
      <c r="J176" s="67"/>
    </row>
    <row r="177" spans="2:10" x14ac:dyDescent="0.2">
      <c r="B177" s="67"/>
      <c r="C177" s="67"/>
      <c r="D177" s="67"/>
      <c r="E177" s="67"/>
      <c r="F177" s="67"/>
      <c r="G177" s="67"/>
      <c r="H177" s="67"/>
      <c r="I177" s="67"/>
      <c r="J177" s="67"/>
    </row>
    <row r="178" spans="2:10" x14ac:dyDescent="0.2">
      <c r="B178" s="67"/>
      <c r="C178" s="67"/>
      <c r="D178" s="67"/>
      <c r="E178" s="67"/>
      <c r="F178" s="67"/>
      <c r="G178" s="67"/>
      <c r="H178" s="67"/>
      <c r="I178" s="67"/>
      <c r="J178" s="67"/>
    </row>
    <row r="179" spans="2:10" x14ac:dyDescent="0.2">
      <c r="B179" s="67"/>
      <c r="C179" s="67"/>
      <c r="D179" s="68"/>
      <c r="E179" s="69"/>
      <c r="F179" s="70"/>
      <c r="G179" s="70"/>
      <c r="H179" s="70"/>
      <c r="I179" s="67"/>
      <c r="J179" s="67"/>
    </row>
    <row r="180" spans="2:10" x14ac:dyDescent="0.2">
      <c r="B180" s="67"/>
      <c r="C180" s="67"/>
      <c r="D180" s="68"/>
      <c r="E180" s="69"/>
      <c r="F180" s="70"/>
      <c r="G180" s="70"/>
      <c r="H180" s="70"/>
      <c r="I180" s="67"/>
      <c r="J180" s="67"/>
    </row>
    <row r="181" spans="2:10" x14ac:dyDescent="0.2">
      <c r="B181" s="67"/>
      <c r="C181" s="67"/>
      <c r="D181" s="68"/>
      <c r="E181" s="69"/>
      <c r="F181" s="70"/>
      <c r="G181" s="70"/>
      <c r="H181" s="70"/>
      <c r="I181" s="67"/>
      <c r="J181" s="67"/>
    </row>
    <row r="182" spans="2:10" x14ac:dyDescent="0.2">
      <c r="B182" s="67"/>
      <c r="C182" s="67"/>
      <c r="D182" s="68"/>
      <c r="E182" s="69"/>
      <c r="F182" s="70"/>
      <c r="G182" s="70"/>
      <c r="H182" s="70"/>
      <c r="I182" s="67"/>
      <c r="J182" s="67"/>
    </row>
    <row r="183" spans="2:10" x14ac:dyDescent="0.2">
      <c r="B183" s="67"/>
      <c r="C183" s="67"/>
      <c r="D183" s="68"/>
      <c r="E183" s="69"/>
      <c r="F183" s="70"/>
      <c r="G183" s="70"/>
      <c r="H183" s="70"/>
      <c r="I183" s="67"/>
      <c r="J183" s="67"/>
    </row>
    <row r="184" spans="2:10" x14ac:dyDescent="0.2">
      <c r="B184" s="67"/>
      <c r="C184" s="67"/>
      <c r="D184" s="68"/>
      <c r="E184" s="69"/>
      <c r="F184" s="70"/>
      <c r="G184" s="70"/>
      <c r="H184" s="70"/>
      <c r="I184" s="67"/>
      <c r="J184" s="67"/>
    </row>
    <row r="185" spans="2:10" x14ac:dyDescent="0.2">
      <c r="B185" s="67"/>
      <c r="C185" s="67"/>
      <c r="D185" s="68"/>
      <c r="E185" s="69"/>
      <c r="F185" s="70"/>
      <c r="G185" s="70"/>
      <c r="H185" s="70"/>
      <c r="I185" s="67"/>
      <c r="J185" s="67"/>
    </row>
    <row r="186" spans="2:10" x14ac:dyDescent="0.2">
      <c r="B186" s="67"/>
      <c r="C186" s="67"/>
      <c r="D186" s="68"/>
      <c r="E186" s="69"/>
      <c r="F186" s="70"/>
      <c r="G186" s="70"/>
      <c r="H186" s="70"/>
      <c r="I186" s="67"/>
      <c r="J186" s="67"/>
    </row>
    <row r="187" spans="2:10" x14ac:dyDescent="0.2">
      <c r="B187" s="67"/>
      <c r="C187" s="67"/>
      <c r="D187" s="68"/>
      <c r="E187" s="69"/>
      <c r="F187" s="70"/>
      <c r="G187" s="70"/>
      <c r="H187" s="70"/>
      <c r="I187" s="67"/>
      <c r="J187" s="67"/>
    </row>
    <row r="188" spans="2:10" x14ac:dyDescent="0.2">
      <c r="B188" s="67"/>
      <c r="C188" s="67"/>
      <c r="D188" s="68"/>
      <c r="E188" s="69"/>
      <c r="F188" s="70"/>
      <c r="G188" s="70"/>
      <c r="H188" s="70"/>
      <c r="I188" s="67"/>
      <c r="J188" s="67"/>
    </row>
    <row r="189" spans="2:10" x14ac:dyDescent="0.2">
      <c r="B189" s="67"/>
      <c r="C189" s="67"/>
      <c r="D189" s="68"/>
      <c r="E189" s="69"/>
      <c r="F189" s="70"/>
      <c r="G189" s="70"/>
      <c r="H189" s="70"/>
      <c r="I189" s="67"/>
      <c r="J189" s="67"/>
    </row>
    <row r="190" spans="2:10" x14ac:dyDescent="0.2">
      <c r="B190" s="67"/>
      <c r="C190" s="67"/>
      <c r="D190" s="68"/>
      <c r="E190" s="69"/>
      <c r="F190" s="70"/>
      <c r="G190" s="70"/>
      <c r="H190" s="70"/>
      <c r="I190" s="67"/>
      <c r="J190" s="67"/>
    </row>
    <row r="191" spans="2:10" x14ac:dyDescent="0.2">
      <c r="B191" s="67"/>
      <c r="C191" s="67"/>
      <c r="D191" s="68"/>
      <c r="E191" s="69"/>
      <c r="F191" s="70"/>
      <c r="G191" s="70"/>
      <c r="H191" s="70"/>
      <c r="I191" s="67"/>
      <c r="J191" s="67"/>
    </row>
    <row r="192" spans="2:10" x14ac:dyDescent="0.2">
      <c r="B192" s="67"/>
      <c r="C192" s="67"/>
      <c r="D192" s="68"/>
      <c r="E192" s="69"/>
      <c r="F192" s="70"/>
      <c r="G192" s="70"/>
      <c r="H192" s="70"/>
      <c r="I192" s="67"/>
      <c r="J192" s="67"/>
    </row>
    <row r="193" spans="2:10" x14ac:dyDescent="0.2">
      <c r="B193" s="67"/>
      <c r="C193" s="67"/>
      <c r="D193" s="68"/>
      <c r="E193" s="69"/>
      <c r="F193" s="70"/>
      <c r="G193" s="70"/>
      <c r="H193" s="70"/>
      <c r="I193" s="67"/>
      <c r="J193" s="67"/>
    </row>
    <row r="194" spans="2:10" x14ac:dyDescent="0.2">
      <c r="B194" s="67"/>
      <c r="C194" s="67"/>
      <c r="D194" s="68"/>
      <c r="E194" s="69"/>
      <c r="F194" s="70"/>
      <c r="G194" s="70"/>
      <c r="H194" s="70"/>
      <c r="I194" s="67"/>
      <c r="J194" s="67"/>
    </row>
    <row r="195" spans="2:10" x14ac:dyDescent="0.2">
      <c r="B195" s="67"/>
      <c r="C195" s="67"/>
      <c r="D195" s="68"/>
      <c r="E195" s="69"/>
      <c r="F195" s="70"/>
      <c r="G195" s="70"/>
      <c r="H195" s="70"/>
      <c r="I195" s="67"/>
      <c r="J195" s="67"/>
    </row>
    <row r="196" spans="2:10" x14ac:dyDescent="0.2">
      <c r="B196" s="67"/>
      <c r="C196" s="67"/>
      <c r="D196" s="68"/>
      <c r="E196" s="69"/>
      <c r="F196" s="70"/>
      <c r="G196" s="70"/>
      <c r="H196" s="70"/>
      <c r="I196" s="67"/>
      <c r="J196" s="67"/>
    </row>
    <row r="197" spans="2:10" x14ac:dyDescent="0.2">
      <c r="B197" s="67"/>
      <c r="C197" s="67"/>
      <c r="D197" s="68"/>
      <c r="E197" s="69"/>
      <c r="F197" s="70"/>
      <c r="G197" s="70"/>
      <c r="H197" s="70"/>
      <c r="I197" s="67"/>
      <c r="J197" s="67"/>
    </row>
    <row r="198" spans="2:10" x14ac:dyDescent="0.2">
      <c r="B198" s="67"/>
      <c r="C198" s="67"/>
      <c r="D198" s="68"/>
      <c r="E198" s="69"/>
      <c r="F198" s="70"/>
      <c r="G198" s="70"/>
      <c r="H198" s="70"/>
      <c r="I198" s="67"/>
      <c r="J198" s="67"/>
    </row>
    <row r="199" spans="2:10" x14ac:dyDescent="0.2">
      <c r="B199" s="67"/>
      <c r="C199" s="67"/>
      <c r="D199" s="68"/>
      <c r="E199" s="69"/>
      <c r="F199" s="70"/>
      <c r="G199" s="70"/>
      <c r="H199" s="70"/>
      <c r="I199" s="67"/>
      <c r="J199" s="67"/>
    </row>
    <row r="200" spans="2:10" x14ac:dyDescent="0.2">
      <c r="B200" s="67"/>
      <c r="C200" s="67"/>
      <c r="D200" s="68"/>
      <c r="E200" s="69"/>
      <c r="F200" s="70"/>
      <c r="G200" s="70"/>
      <c r="H200" s="70"/>
      <c r="I200" s="67"/>
      <c r="J200" s="67"/>
    </row>
    <row r="201" spans="2:10" x14ac:dyDescent="0.2">
      <c r="B201" s="67"/>
      <c r="C201" s="67"/>
      <c r="D201" s="68"/>
      <c r="E201" s="69"/>
      <c r="F201" s="70"/>
      <c r="G201" s="70"/>
      <c r="H201" s="70"/>
      <c r="I201" s="67"/>
      <c r="J201" s="67"/>
    </row>
    <row r="202" spans="2:10" x14ac:dyDescent="0.2">
      <c r="B202" s="67"/>
      <c r="C202" s="67"/>
      <c r="D202" s="68"/>
      <c r="E202" s="69"/>
      <c r="F202" s="70"/>
      <c r="G202" s="70"/>
      <c r="H202" s="70"/>
      <c r="I202" s="67"/>
      <c r="J202" s="67"/>
    </row>
    <row r="203" spans="2:10" x14ac:dyDescent="0.2">
      <c r="B203" s="67"/>
      <c r="C203" s="67"/>
      <c r="D203" s="68"/>
      <c r="E203" s="69"/>
      <c r="F203" s="70"/>
      <c r="G203" s="70"/>
      <c r="H203" s="70"/>
      <c r="I203" s="67"/>
      <c r="J203" s="67"/>
    </row>
    <row r="204" spans="2:10" x14ac:dyDescent="0.2">
      <c r="B204" s="67"/>
      <c r="C204" s="67"/>
      <c r="D204" s="68"/>
      <c r="E204" s="69"/>
      <c r="F204" s="70"/>
      <c r="G204" s="70"/>
      <c r="H204" s="70"/>
      <c r="I204" s="67"/>
      <c r="J204" s="67"/>
    </row>
    <row r="205" spans="2:10" x14ac:dyDescent="0.2">
      <c r="B205" s="67"/>
      <c r="C205" s="67"/>
      <c r="D205" s="68"/>
      <c r="E205" s="69"/>
      <c r="F205" s="70"/>
      <c r="G205" s="70"/>
      <c r="H205" s="70"/>
      <c r="I205" s="67"/>
      <c r="J205" s="67"/>
    </row>
    <row r="206" spans="2:10" x14ac:dyDescent="0.2">
      <c r="B206" s="67"/>
      <c r="C206" s="67"/>
      <c r="D206" s="67"/>
      <c r="E206" s="67"/>
      <c r="F206" s="67"/>
      <c r="G206" s="67"/>
      <c r="H206" s="67"/>
      <c r="I206" s="67"/>
      <c r="J206" s="67"/>
    </row>
    <row r="207" spans="2:10" x14ac:dyDescent="0.2">
      <c r="B207" s="67"/>
      <c r="C207" s="67"/>
      <c r="D207" s="67"/>
      <c r="E207" s="67"/>
      <c r="F207" s="67"/>
      <c r="G207" s="67"/>
      <c r="H207" s="67"/>
      <c r="I207" s="67"/>
      <c r="J207" s="67"/>
    </row>
    <row r="208" spans="2:10" x14ac:dyDescent="0.2">
      <c r="B208" s="67"/>
      <c r="C208" s="67"/>
      <c r="D208" s="68"/>
      <c r="E208" s="69"/>
      <c r="F208" s="70"/>
      <c r="G208" s="70"/>
      <c r="H208" s="70"/>
      <c r="I208" s="67"/>
      <c r="J208" s="67"/>
    </row>
    <row r="209" spans="2:10" x14ac:dyDescent="0.2">
      <c r="B209" s="67"/>
      <c r="C209" s="67"/>
      <c r="D209" s="68"/>
      <c r="E209" s="69"/>
      <c r="F209" s="70"/>
      <c r="G209" s="70"/>
      <c r="H209" s="70"/>
      <c r="I209" s="67"/>
      <c r="J209" s="67"/>
    </row>
    <row r="210" spans="2:10" x14ac:dyDescent="0.2">
      <c r="B210" s="67"/>
      <c r="C210" s="67"/>
      <c r="D210" s="68"/>
      <c r="E210" s="69"/>
      <c r="F210" s="70"/>
      <c r="G210" s="70"/>
      <c r="H210" s="70"/>
      <c r="I210" s="67"/>
      <c r="J210" s="67"/>
    </row>
    <row r="211" spans="2:10" x14ac:dyDescent="0.2">
      <c r="B211" s="67"/>
      <c r="C211" s="67"/>
      <c r="D211" s="68"/>
      <c r="E211" s="69"/>
      <c r="F211" s="70"/>
      <c r="G211" s="70"/>
      <c r="H211" s="70"/>
      <c r="I211" s="67"/>
      <c r="J211" s="67"/>
    </row>
    <row r="212" spans="2:10" x14ac:dyDescent="0.2">
      <c r="B212" s="67"/>
      <c r="C212" s="67"/>
      <c r="D212" s="68"/>
      <c r="E212" s="69"/>
      <c r="F212" s="70"/>
      <c r="G212" s="70"/>
      <c r="H212" s="70"/>
      <c r="I212" s="67"/>
      <c r="J212" s="67"/>
    </row>
    <row r="213" spans="2:10" x14ac:dyDescent="0.2">
      <c r="B213" s="67"/>
      <c r="C213" s="67"/>
      <c r="D213" s="68"/>
      <c r="E213" s="69"/>
      <c r="F213" s="70"/>
      <c r="G213" s="70"/>
      <c r="H213" s="70"/>
      <c r="I213" s="67"/>
      <c r="J213" s="67"/>
    </row>
    <row r="214" spans="2:10" x14ac:dyDescent="0.2">
      <c r="B214" s="67"/>
      <c r="C214" s="67"/>
      <c r="D214" s="68"/>
      <c r="E214" s="69"/>
      <c r="F214" s="70"/>
      <c r="G214" s="70"/>
      <c r="H214" s="70"/>
      <c r="I214" s="67"/>
      <c r="J214" s="67"/>
    </row>
    <row r="215" spans="2:10" x14ac:dyDescent="0.2">
      <c r="B215" s="67"/>
      <c r="C215" s="67"/>
      <c r="D215" s="68"/>
      <c r="E215" s="69"/>
      <c r="F215" s="70"/>
      <c r="G215" s="70"/>
      <c r="H215" s="70"/>
      <c r="I215" s="67"/>
      <c r="J215" s="67"/>
    </row>
    <row r="216" spans="2:10" x14ac:dyDescent="0.2">
      <c r="B216" s="67"/>
      <c r="C216" s="67"/>
      <c r="D216" s="68"/>
      <c r="E216" s="69"/>
      <c r="F216" s="70"/>
      <c r="G216" s="70"/>
      <c r="H216" s="70"/>
      <c r="I216" s="67"/>
      <c r="J216" s="67"/>
    </row>
    <row r="217" spans="2:10" x14ac:dyDescent="0.2">
      <c r="B217" s="67"/>
      <c r="C217" s="67"/>
      <c r="D217" s="68"/>
      <c r="E217" s="69"/>
      <c r="F217" s="70"/>
      <c r="G217" s="70"/>
      <c r="H217" s="70"/>
      <c r="I217" s="67"/>
      <c r="J217" s="67"/>
    </row>
    <row r="218" spans="2:10" x14ac:dyDescent="0.2">
      <c r="B218" s="67"/>
      <c r="C218" s="67"/>
      <c r="D218" s="68"/>
      <c r="E218" s="69"/>
      <c r="F218" s="70"/>
      <c r="G218" s="70"/>
      <c r="H218" s="70"/>
      <c r="I218" s="67"/>
      <c r="J218" s="67"/>
    </row>
    <row r="219" spans="2:10" x14ac:dyDescent="0.2">
      <c r="B219" s="67"/>
      <c r="C219" s="67"/>
      <c r="D219" s="68"/>
      <c r="E219" s="69"/>
      <c r="F219" s="70"/>
      <c r="G219" s="70"/>
      <c r="H219" s="70"/>
      <c r="I219" s="67"/>
      <c r="J219" s="67"/>
    </row>
    <row r="220" spans="2:10" x14ac:dyDescent="0.2">
      <c r="B220" s="67"/>
      <c r="C220" s="67"/>
      <c r="D220" s="68"/>
      <c r="E220" s="69"/>
      <c r="F220" s="70"/>
      <c r="G220" s="70"/>
      <c r="H220" s="70"/>
      <c r="I220" s="67"/>
      <c r="J220" s="67"/>
    </row>
    <row r="221" spans="2:10" x14ac:dyDescent="0.2">
      <c r="B221" s="67"/>
      <c r="C221" s="67"/>
      <c r="D221" s="68"/>
      <c r="E221" s="69"/>
      <c r="F221" s="70"/>
      <c r="G221" s="70"/>
      <c r="H221" s="70"/>
      <c r="I221" s="67"/>
      <c r="J221" s="67"/>
    </row>
    <row r="222" spans="2:10" x14ac:dyDescent="0.2">
      <c r="B222" s="67"/>
      <c r="C222" s="67"/>
      <c r="D222" s="68"/>
      <c r="E222" s="69"/>
      <c r="F222" s="70"/>
      <c r="G222" s="70"/>
      <c r="H222" s="70"/>
      <c r="I222" s="67"/>
      <c r="J222" s="67"/>
    </row>
    <row r="223" spans="2:10" x14ac:dyDescent="0.2">
      <c r="B223" s="67"/>
      <c r="C223" s="67"/>
      <c r="D223" s="68"/>
      <c r="E223" s="69"/>
      <c r="F223" s="70"/>
      <c r="G223" s="70"/>
      <c r="H223" s="70"/>
      <c r="I223" s="67"/>
      <c r="J223" s="67"/>
    </row>
    <row r="224" spans="2:10" x14ac:dyDescent="0.2">
      <c r="B224" s="67"/>
      <c r="C224" s="67"/>
      <c r="D224" s="68"/>
      <c r="E224" s="69"/>
      <c r="F224" s="70"/>
      <c r="G224" s="70"/>
      <c r="H224" s="70"/>
      <c r="I224" s="67"/>
      <c r="J224" s="67"/>
    </row>
    <row r="225" spans="2:10" x14ac:dyDescent="0.2">
      <c r="B225" s="67"/>
      <c r="C225" s="67"/>
      <c r="D225" s="68"/>
      <c r="E225" s="69"/>
      <c r="F225" s="70"/>
      <c r="G225" s="70"/>
      <c r="H225" s="70"/>
      <c r="I225" s="67"/>
      <c r="J225" s="67"/>
    </row>
    <row r="226" spans="2:10" x14ac:dyDescent="0.2">
      <c r="B226" s="67"/>
      <c r="C226" s="67"/>
      <c r="D226" s="68"/>
      <c r="E226" s="69"/>
      <c r="F226" s="70"/>
      <c r="G226" s="70"/>
      <c r="H226" s="70"/>
      <c r="I226" s="67"/>
      <c r="J226" s="67"/>
    </row>
    <row r="227" spans="2:10" x14ac:dyDescent="0.2">
      <c r="B227" s="67"/>
      <c r="C227" s="67"/>
      <c r="D227" s="68"/>
      <c r="E227" s="69"/>
      <c r="F227" s="70"/>
      <c r="G227" s="70"/>
      <c r="H227" s="70"/>
      <c r="I227" s="67"/>
      <c r="J227" s="67"/>
    </row>
    <row r="228" spans="2:10" x14ac:dyDescent="0.2">
      <c r="B228" s="67"/>
      <c r="C228" s="67"/>
      <c r="D228" s="68"/>
      <c r="E228" s="69"/>
      <c r="F228" s="70"/>
      <c r="G228" s="70"/>
      <c r="H228" s="70"/>
      <c r="I228" s="67"/>
      <c r="J228" s="67"/>
    </row>
    <row r="229" spans="2:10" x14ac:dyDescent="0.2">
      <c r="B229" s="67"/>
      <c r="C229" s="67"/>
      <c r="D229" s="68"/>
      <c r="E229" s="69"/>
      <c r="F229" s="70"/>
      <c r="G229" s="70"/>
      <c r="H229" s="70"/>
      <c r="I229" s="67"/>
      <c r="J229" s="67"/>
    </row>
    <row r="230" spans="2:10" x14ac:dyDescent="0.2">
      <c r="B230" s="67"/>
      <c r="C230" s="67"/>
      <c r="D230" s="68"/>
      <c r="E230" s="69"/>
      <c r="F230" s="70"/>
      <c r="G230" s="70"/>
      <c r="H230" s="70"/>
      <c r="I230" s="67"/>
      <c r="J230" s="67"/>
    </row>
    <row r="231" spans="2:10" x14ac:dyDescent="0.2">
      <c r="B231" s="67"/>
      <c r="C231" s="67"/>
      <c r="D231" s="68"/>
      <c r="E231" s="69"/>
      <c r="F231" s="70"/>
      <c r="G231" s="70"/>
      <c r="H231" s="70"/>
      <c r="I231" s="67"/>
      <c r="J231" s="67"/>
    </row>
    <row r="232" spans="2:10" x14ac:dyDescent="0.2">
      <c r="B232" s="67"/>
      <c r="C232" s="67"/>
      <c r="D232" s="68"/>
      <c r="E232" s="69"/>
      <c r="F232" s="70"/>
      <c r="G232" s="70"/>
      <c r="H232" s="70"/>
      <c r="I232" s="67"/>
      <c r="J232" s="67"/>
    </row>
    <row r="233" spans="2:10" x14ac:dyDescent="0.2">
      <c r="B233" s="67"/>
      <c r="C233" s="67"/>
      <c r="D233" s="68"/>
      <c r="E233" s="69"/>
      <c r="F233" s="70"/>
      <c r="G233" s="70"/>
      <c r="H233" s="70"/>
      <c r="I233" s="67"/>
      <c r="J233" s="67"/>
    </row>
    <row r="234" spans="2:10" x14ac:dyDescent="0.2">
      <c r="B234" s="67"/>
      <c r="C234" s="67"/>
      <c r="D234" s="68"/>
      <c r="E234" s="69"/>
      <c r="F234" s="70"/>
      <c r="G234" s="70"/>
      <c r="H234" s="70"/>
      <c r="I234" s="67"/>
      <c r="J234" s="67"/>
    </row>
    <row r="235" spans="2:10" x14ac:dyDescent="0.2">
      <c r="B235" s="67"/>
      <c r="C235" s="67"/>
      <c r="D235" s="68"/>
      <c r="E235" s="69"/>
      <c r="F235" s="70"/>
      <c r="G235" s="70"/>
      <c r="H235" s="70"/>
      <c r="I235" s="67"/>
      <c r="J235" s="67"/>
    </row>
    <row r="236" spans="2:10" x14ac:dyDescent="0.2">
      <c r="B236" s="67"/>
      <c r="C236" s="67"/>
      <c r="D236" s="68"/>
      <c r="E236" s="69"/>
      <c r="F236" s="70"/>
      <c r="G236" s="70"/>
      <c r="H236" s="70"/>
      <c r="I236" s="67"/>
      <c r="J236" s="67"/>
    </row>
    <row r="237" spans="2:10" x14ac:dyDescent="0.2">
      <c r="B237" s="67"/>
      <c r="C237" s="67"/>
      <c r="D237" s="68"/>
      <c r="E237" s="69"/>
      <c r="F237" s="70"/>
      <c r="G237" s="70"/>
      <c r="H237" s="70"/>
      <c r="I237" s="67"/>
      <c r="J237" s="67"/>
    </row>
    <row r="238" spans="2:10" x14ac:dyDescent="0.2">
      <c r="B238" s="67"/>
      <c r="C238" s="67"/>
      <c r="D238" s="68"/>
      <c r="E238" s="69"/>
      <c r="F238" s="70"/>
      <c r="G238" s="70"/>
      <c r="H238" s="70"/>
      <c r="I238" s="67"/>
      <c r="J238" s="67"/>
    </row>
    <row r="239" spans="2:10" x14ac:dyDescent="0.2">
      <c r="B239" s="67"/>
      <c r="C239" s="67"/>
      <c r="D239" s="67"/>
      <c r="E239" s="67"/>
      <c r="F239" s="67"/>
      <c r="G239" s="67"/>
      <c r="H239" s="67"/>
      <c r="I239" s="67"/>
      <c r="J239" s="67"/>
    </row>
    <row r="240" spans="2:10" x14ac:dyDescent="0.2">
      <c r="B240" s="67"/>
      <c r="C240" s="67"/>
      <c r="D240" s="67"/>
      <c r="E240" s="67"/>
      <c r="F240" s="67"/>
      <c r="G240" s="67"/>
      <c r="H240" s="67"/>
      <c r="I240" s="67"/>
      <c r="J240" s="67"/>
    </row>
    <row r="241" spans="2:10" x14ac:dyDescent="0.2">
      <c r="B241" s="67"/>
      <c r="C241" s="67"/>
      <c r="D241" s="67"/>
      <c r="E241" s="67"/>
      <c r="F241" s="67"/>
      <c r="G241" s="67"/>
      <c r="H241" s="67"/>
      <c r="I241" s="67"/>
      <c r="J241" s="67"/>
    </row>
    <row r="242" spans="2:10" x14ac:dyDescent="0.2">
      <c r="B242" s="67"/>
      <c r="C242" s="67"/>
      <c r="D242" s="67"/>
      <c r="E242" s="67"/>
      <c r="F242" s="67"/>
      <c r="G242" s="67"/>
      <c r="H242" s="67"/>
      <c r="I242" s="67"/>
      <c r="J242" s="67"/>
    </row>
  </sheetData>
  <mergeCells count="27">
    <mergeCell ref="C19:D19"/>
    <mergeCell ref="C20:D20"/>
    <mergeCell ref="C21:D21"/>
    <mergeCell ref="B4:H4"/>
    <mergeCell ref="B1:F1"/>
    <mergeCell ref="B5:B15"/>
    <mergeCell ref="B16:G16"/>
    <mergeCell ref="B17:B31"/>
    <mergeCell ref="C17:D17"/>
    <mergeCell ref="C18:D18"/>
    <mergeCell ref="B2:F2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B36:G36"/>
    <mergeCell ref="B37:G37"/>
    <mergeCell ref="B32:G32"/>
    <mergeCell ref="B33:G33"/>
    <mergeCell ref="B34:G34"/>
    <mergeCell ref="B35:G35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CB7FBE-D264-4851-A651-1E112E78ACC7}">
          <x14:formula1>
            <xm:f>Responsables!$B$3:$B$14</xm:f>
          </x14:formula1>
          <xm:sqref>C6:C8</xm:sqref>
        </x14:dataValidation>
        <x14:dataValidation type="list" allowBlank="1" showInputMessage="1" showErrorMessage="1" xr:uid="{F2F80EE9-6065-42D8-B7A6-BF699023AE4C}">
          <x14:formula1>
            <xm:f>Responsables!$B$3:$B$15</xm:f>
          </x14:formula1>
          <xm:sqref>C9:C15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B1:G20"/>
  <sheetViews>
    <sheetView zoomScale="70" zoomScaleNormal="70" workbookViewId="0">
      <selection activeCell="E22" sqref="E22"/>
    </sheetView>
  </sheetViews>
  <sheetFormatPr baseColWidth="10" defaultColWidth="11.42578125" defaultRowHeight="15" x14ac:dyDescent="0.25"/>
  <cols>
    <col min="1" max="1" width="11.42578125" style="3"/>
    <col min="2" max="2" width="50.85546875" style="3" customWidth="1"/>
    <col min="3" max="4" width="11.42578125" style="3"/>
    <col min="5" max="5" width="19.7109375" style="3" customWidth="1"/>
    <col min="6" max="6" width="26.140625" style="3" customWidth="1"/>
    <col min="7" max="7" width="30.7109375" style="3" customWidth="1"/>
    <col min="8" max="16384" width="11.42578125" style="3"/>
  </cols>
  <sheetData>
    <row r="1" spans="2:7" ht="79.5" customHeight="1" thickBot="1" x14ac:dyDescent="0.3">
      <c r="B1" s="103" t="s">
        <v>203</v>
      </c>
      <c r="C1" s="104"/>
      <c r="D1" s="104"/>
      <c r="E1" s="104"/>
      <c r="F1" s="104"/>
      <c r="G1" s="108"/>
    </row>
    <row r="2" spans="2:7" ht="27" customHeight="1" x14ac:dyDescent="0.25">
      <c r="B2" s="109" t="s">
        <v>204</v>
      </c>
      <c r="C2" s="110" t="s">
        <v>93</v>
      </c>
      <c r="D2" s="111" t="s">
        <v>94</v>
      </c>
      <c r="E2" s="111" t="s">
        <v>95</v>
      </c>
      <c r="F2" s="112" t="s">
        <v>111</v>
      </c>
      <c r="G2" s="113" t="s">
        <v>97</v>
      </c>
    </row>
    <row r="3" spans="2:7" ht="15.75" x14ac:dyDescent="0.25">
      <c r="B3" s="34" t="s">
        <v>98</v>
      </c>
      <c r="C3" s="105">
        <v>1</v>
      </c>
      <c r="D3" s="35">
        <v>12</v>
      </c>
      <c r="E3" s="36">
        <v>0.5</v>
      </c>
      <c r="F3" s="37">
        <f>Responsables!F3</f>
        <v>10000000</v>
      </c>
      <c r="G3" s="61">
        <f>+F3*E3*D3*C3</f>
        <v>60000000</v>
      </c>
    </row>
    <row r="4" spans="2:7" ht="15.75" x14ac:dyDescent="0.25">
      <c r="B4" s="34" t="s">
        <v>99</v>
      </c>
      <c r="C4" s="105">
        <v>1</v>
      </c>
      <c r="D4" s="35">
        <v>12</v>
      </c>
      <c r="E4" s="36">
        <v>0.5</v>
      </c>
      <c r="F4" s="37">
        <f>'$Operativo'!G7</f>
        <v>6400000</v>
      </c>
      <c r="G4" s="61">
        <f t="shared" ref="G4:G7" si="0">+F4*E4*D4*C4</f>
        <v>38400000</v>
      </c>
    </row>
    <row r="5" spans="2:7" ht="15.75" x14ac:dyDescent="0.25">
      <c r="B5" s="34" t="s">
        <v>100</v>
      </c>
      <c r="C5" s="105">
        <v>1</v>
      </c>
      <c r="D5" s="35">
        <v>12</v>
      </c>
      <c r="E5" s="36">
        <v>0.6</v>
      </c>
      <c r="F5" s="37">
        <f>'$Operativo'!G8</f>
        <v>7800000</v>
      </c>
      <c r="G5" s="61">
        <f t="shared" si="0"/>
        <v>56160000</v>
      </c>
    </row>
    <row r="6" spans="2:7" ht="15.75" x14ac:dyDescent="0.25">
      <c r="B6" s="34" t="s">
        <v>101</v>
      </c>
      <c r="C6" s="105">
        <v>3</v>
      </c>
      <c r="D6" s="35">
        <v>12</v>
      </c>
      <c r="E6" s="36">
        <v>0.5</v>
      </c>
      <c r="F6" s="37">
        <f>'$Operativo'!G9</f>
        <v>4176000</v>
      </c>
      <c r="G6" s="61">
        <f t="shared" si="0"/>
        <v>75168000</v>
      </c>
    </row>
    <row r="7" spans="2:7" ht="15.75" x14ac:dyDescent="0.25">
      <c r="B7" s="34" t="s">
        <v>106</v>
      </c>
      <c r="C7" s="105">
        <v>1</v>
      </c>
      <c r="D7" s="35">
        <v>6</v>
      </c>
      <c r="E7" s="36">
        <v>1</v>
      </c>
      <c r="F7" s="37">
        <f>Responsables!F11</f>
        <v>3800000</v>
      </c>
      <c r="G7" s="61">
        <f t="shared" si="0"/>
        <v>22800000</v>
      </c>
    </row>
    <row r="8" spans="2:7" ht="15.75" x14ac:dyDescent="0.25">
      <c r="B8" s="34" t="s">
        <v>205</v>
      </c>
      <c r="C8" s="106">
        <v>80</v>
      </c>
      <c r="D8" s="74"/>
      <c r="E8" s="107"/>
      <c r="F8" s="75">
        <v>300000</v>
      </c>
      <c r="G8" s="61">
        <f>C8*F8</f>
        <v>24000000</v>
      </c>
    </row>
    <row r="9" spans="2:7" ht="15.75" x14ac:dyDescent="0.25">
      <c r="B9" s="34" t="s">
        <v>206</v>
      </c>
      <c r="C9" s="102">
        <v>4</v>
      </c>
      <c r="D9" s="74"/>
      <c r="E9" s="76"/>
      <c r="F9" s="75">
        <v>3500000</v>
      </c>
      <c r="G9" s="61">
        <f>C9*F9</f>
        <v>14000000</v>
      </c>
    </row>
    <row r="10" spans="2:7" ht="15.75" x14ac:dyDescent="0.25">
      <c r="B10" s="34" t="s">
        <v>207</v>
      </c>
      <c r="C10" s="102">
        <v>12</v>
      </c>
      <c r="D10" s="107"/>
      <c r="E10" s="107"/>
      <c r="F10" s="76">
        <v>300000</v>
      </c>
      <c r="G10" s="61">
        <f>C10*F10</f>
        <v>3600000</v>
      </c>
    </row>
    <row r="11" spans="2:7" ht="18" customHeight="1" x14ac:dyDescent="0.25">
      <c r="B11" s="309" t="s">
        <v>208</v>
      </c>
      <c r="C11" s="310"/>
      <c r="D11" s="310"/>
      <c r="E11" s="310"/>
      <c r="F11" s="310"/>
      <c r="G11" s="114">
        <f>SUM(G3:G10)</f>
        <v>294128000</v>
      </c>
    </row>
    <row r="12" spans="2:7" ht="15.75" thickBot="1" x14ac:dyDescent="0.3">
      <c r="B12" s="77"/>
      <c r="C12" s="78"/>
      <c r="D12" s="78"/>
      <c r="E12" s="79"/>
      <c r="F12" s="115"/>
      <c r="G12" s="116"/>
    </row>
    <row r="16" spans="2:7" ht="15.75" x14ac:dyDescent="0.25">
      <c r="B16" s="311" t="s">
        <v>209</v>
      </c>
      <c r="C16" s="312"/>
      <c r="D16" s="312"/>
      <c r="E16" s="313"/>
    </row>
    <row r="17" spans="2:5" ht="15.75" x14ac:dyDescent="0.25">
      <c r="B17" s="303" t="s">
        <v>210</v>
      </c>
      <c r="C17" s="304"/>
      <c r="D17" s="305"/>
      <c r="E17" s="117">
        <f>'$Preoperativa'!H35</f>
        <v>700470771</v>
      </c>
    </row>
    <row r="18" spans="2:5" ht="15.75" x14ac:dyDescent="0.25">
      <c r="B18" s="303" t="s">
        <v>211</v>
      </c>
      <c r="C18" s="304"/>
      <c r="D18" s="305"/>
      <c r="E18" s="117">
        <f>'$Operativo'!H37</f>
        <v>2459885235.5</v>
      </c>
    </row>
    <row r="19" spans="2:5" ht="15.75" x14ac:dyDescent="0.25">
      <c r="B19" s="303" t="s">
        <v>212</v>
      </c>
      <c r="C19" s="304"/>
      <c r="D19" s="305"/>
      <c r="E19" s="117">
        <f>G11</f>
        <v>294128000</v>
      </c>
    </row>
    <row r="20" spans="2:5" ht="15.75" x14ac:dyDescent="0.25">
      <c r="B20" s="306"/>
      <c r="C20" s="307"/>
      <c r="D20" s="308"/>
      <c r="E20" s="118">
        <f>SUM(E17:E19)</f>
        <v>3454484006.5</v>
      </c>
    </row>
  </sheetData>
  <mergeCells count="6">
    <mergeCell ref="B17:D17"/>
    <mergeCell ref="B18:D18"/>
    <mergeCell ref="B19:D19"/>
    <mergeCell ref="B20:D20"/>
    <mergeCell ref="B11:F11"/>
    <mergeCell ref="B16:E1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0CBBDA-241B-4F32-A942-59DC240FFA2F}">
          <x14:formula1>
            <xm:f>Responsables!$B$3:$B$15</xm:f>
          </x14:formula1>
          <xm:sqref>B6</xm:sqref>
        </x14:dataValidation>
        <x14:dataValidation type="list" allowBlank="1" showInputMessage="1" showErrorMessage="1" xr:uid="{7941B7C6-4E4F-4240-AC25-63F06ABF8EB2}">
          <x14:formula1>
            <xm:f>Responsables!$B$3:$B$14</xm:f>
          </x14:formula1>
          <xm:sqref>B3:B5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Portada</vt:lpstr>
      <vt:lpstr>Léame</vt:lpstr>
      <vt:lpstr>Plan de acción</vt:lpstr>
      <vt:lpstr>Actividades SAF</vt:lpstr>
      <vt:lpstr>Responsables</vt:lpstr>
      <vt:lpstr>$Preoperativa</vt:lpstr>
      <vt:lpstr>$Operativo</vt:lpstr>
      <vt:lpstr>$S&amp;E</vt:lpstr>
      <vt:lpstr>'$Operativo'!hectáreas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Luisa Fernanda Lopez Osorio</cp:lastModifiedBy>
  <cp:revision/>
  <dcterms:created xsi:type="dcterms:W3CDTF">2022-01-28T00:53:03Z</dcterms:created>
  <dcterms:modified xsi:type="dcterms:W3CDTF">2025-12-11T03:09:47Z</dcterms:modified>
  <cp:category/>
  <cp:contentStatus/>
</cp:coreProperties>
</file>